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ca4684e428b4e000/04 PROJEKTY/04 Hochman/899 Požární zbrojnice Břvany/09 Rozpočet 230908/"/>
    </mc:Choice>
  </mc:AlternateContent>
  <xr:revisionPtr revIDLastSave="1" documentId="11_90B9272B8FDC8D3705C7C1D42C63CD1246966EEB" xr6:coauthVersionLast="47" xr6:coauthVersionMax="47" xr10:uidLastSave="{5823203E-4079-4568-8566-D5E2284A9DC1}"/>
  <bookViews>
    <workbookView xWindow="-108" yWindow="-108" windowWidth="23256" windowHeight="12456" xr2:uid="{00000000-000D-0000-FFFF-FFFF00000000}"/>
  </bookViews>
  <sheets>
    <sheet name="Rekapitulace stavby" sheetId="1" r:id="rId1"/>
    <sheet name="45202201 - Bourací práce" sheetId="2" r:id="rId2"/>
    <sheet name="45202202 - Nový stav" sheetId="3" r:id="rId3"/>
    <sheet name="45202203 - Zdravotechnika" sheetId="4" r:id="rId4"/>
    <sheet name="45202203.1 - Plynová příp..." sheetId="5" r:id="rId5"/>
    <sheet name="45202204 - Ústřední vytápění" sheetId="6" r:id="rId6"/>
    <sheet name="45202205 - Elektroinstalace" sheetId="7" r:id="rId7"/>
    <sheet name="45202206 - Vzduchotechnika" sheetId="8" r:id="rId8"/>
    <sheet name="45202207 - VRN" sheetId="9" r:id="rId9"/>
    <sheet name="Seznam figur" sheetId="10" r:id="rId10"/>
  </sheets>
  <definedNames>
    <definedName name="_xlnm._FilterDatabase" localSheetId="1" hidden="1">'45202201 - Bourací práce'!$C$123:$K$230</definedName>
    <definedName name="_xlnm._FilterDatabase" localSheetId="2" hidden="1">'45202202 - Nový stav'!$C$134:$K$810</definedName>
    <definedName name="_xlnm._FilterDatabase" localSheetId="3" hidden="1">'45202203 - Zdravotechnika'!$C$120:$K$236</definedName>
    <definedName name="_xlnm._FilterDatabase" localSheetId="4" hidden="1">'45202203.1 - Plynová příp...'!$C$117:$K$129</definedName>
    <definedName name="_xlnm._FilterDatabase" localSheetId="5" hidden="1">'45202204 - Ústřední vytápění'!$C$117:$K$149</definedName>
    <definedName name="_xlnm._FilterDatabase" localSheetId="6" hidden="1">'45202205 - Elektroinstalace'!$C$117:$K$165</definedName>
    <definedName name="_xlnm._FilterDatabase" localSheetId="7" hidden="1">'45202206 - Vzduchotechnika'!$C$117:$K$135</definedName>
    <definedName name="_xlnm._FilterDatabase" localSheetId="8" hidden="1">'45202207 - VRN'!$C$122:$K$140</definedName>
    <definedName name="_xlnm.Print_Area" localSheetId="1">'45202201 - Bourací práce'!$C$4:$J$76,'45202201 - Bourací práce'!$C$82:$J$105,'45202201 - Bourací práce'!$C$111:$J$230</definedName>
    <definedName name="_xlnm.Print_Area" localSheetId="2">'45202202 - Nový stav'!$C$4:$J$76,'45202202 - Nový stav'!$C$82:$J$116,'45202202 - Nový stav'!$C$122:$J$810</definedName>
    <definedName name="_xlnm.Print_Area" localSheetId="3">'45202203 - Zdravotechnika'!$C$4:$J$76,'45202203 - Zdravotechnika'!$C$82:$J$102,'45202203 - Zdravotechnika'!$C$108:$J$236</definedName>
    <definedName name="_xlnm.Print_Area" localSheetId="4">'45202203.1 - Plynová příp...'!$C$4:$J$76,'45202203.1 - Plynová příp...'!$C$82:$J$99,'45202203.1 - Plynová příp...'!$C$105:$J$129</definedName>
    <definedName name="_xlnm.Print_Area" localSheetId="5">'45202204 - Ústřední vytápění'!$C$4:$J$76,'45202204 - Ústřední vytápění'!$C$82:$J$99,'45202204 - Ústřední vytápění'!$C$105:$J$149</definedName>
    <definedName name="_xlnm.Print_Area" localSheetId="6">'45202205 - Elektroinstalace'!$C$4:$J$76,'45202205 - Elektroinstalace'!$C$82:$J$99,'45202205 - Elektroinstalace'!$C$105:$J$165</definedName>
    <definedName name="_xlnm.Print_Area" localSheetId="7">'45202206 - Vzduchotechnika'!$C$4:$J$76,'45202206 - Vzduchotechnika'!$C$82:$J$99,'45202206 - Vzduchotechnika'!$C$105:$J$135</definedName>
    <definedName name="_xlnm.Print_Area" localSheetId="8">'45202207 - VRN'!$C$4:$J$76,'45202207 - VRN'!$C$82:$J$104,'45202207 - VRN'!$C$110:$J$140</definedName>
    <definedName name="_xlnm.Print_Area" localSheetId="0">'Rekapitulace stavby'!$D$4:$AO$76,'Rekapitulace stavby'!$C$82:$AQ$103</definedName>
    <definedName name="_xlnm.Print_Area" localSheetId="9">'Seznam figur'!$C$4:$G$37</definedName>
    <definedName name="_xlnm.Print_Titles" localSheetId="1">'45202201 - Bourací práce'!$123:$123</definedName>
    <definedName name="_xlnm.Print_Titles" localSheetId="2">'45202202 - Nový stav'!$134:$134</definedName>
    <definedName name="_xlnm.Print_Titles" localSheetId="3">'45202203 - Zdravotechnika'!$120:$120</definedName>
    <definedName name="_xlnm.Print_Titles" localSheetId="4">'45202203.1 - Plynová příp...'!$117:$117</definedName>
    <definedName name="_xlnm.Print_Titles" localSheetId="5">'45202204 - Ústřední vytápění'!$117:$117</definedName>
    <definedName name="_xlnm.Print_Titles" localSheetId="6">'45202205 - Elektroinstalace'!$117:$117</definedName>
    <definedName name="_xlnm.Print_Titles" localSheetId="7">'45202206 - Vzduchotechnika'!$117:$117</definedName>
    <definedName name="_xlnm.Print_Titles" localSheetId="8">'45202207 - VRN'!$122:$122</definedName>
    <definedName name="_xlnm.Print_Titles" localSheetId="0">'Rekapitulace stavby'!$92:$92</definedName>
    <definedName name="_xlnm.Print_Titles" localSheetId="9">'Seznam figur'!$9:$9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0" l="1"/>
  <c r="J37" i="9"/>
  <c r="J36" i="9"/>
  <c r="AY102" i="1" s="1"/>
  <c r="J35" i="9"/>
  <c r="AX102" i="1"/>
  <c r="BI140" i="9"/>
  <c r="BH140" i="9"/>
  <c r="BG140" i="9"/>
  <c r="BF140" i="9"/>
  <c r="T140" i="9"/>
  <c r="T139" i="9"/>
  <c r="R140" i="9"/>
  <c r="R139" i="9"/>
  <c r="P140" i="9"/>
  <c r="P139" i="9"/>
  <c r="BI138" i="9"/>
  <c r="BH138" i="9"/>
  <c r="BG138" i="9"/>
  <c r="BF138" i="9"/>
  <c r="T138" i="9"/>
  <c r="T137" i="9"/>
  <c r="R138" i="9"/>
  <c r="R137" i="9"/>
  <c r="P138" i="9"/>
  <c r="P137" i="9" s="1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T129" i="9" s="1"/>
  <c r="R130" i="9"/>
  <c r="R129" i="9"/>
  <c r="P130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F117" i="9"/>
  <c r="E115" i="9"/>
  <c r="F89" i="9"/>
  <c r="E87" i="9"/>
  <c r="J24" i="9"/>
  <c r="E24" i="9"/>
  <c r="J92" i="9" s="1"/>
  <c r="J23" i="9"/>
  <c r="J21" i="9"/>
  <c r="E21" i="9"/>
  <c r="J119" i="9"/>
  <c r="J20" i="9"/>
  <c r="J18" i="9"/>
  <c r="E18" i="9"/>
  <c r="F92" i="9" s="1"/>
  <c r="J17" i="9"/>
  <c r="J15" i="9"/>
  <c r="E15" i="9"/>
  <c r="F119" i="9"/>
  <c r="J14" i="9"/>
  <c r="J12" i="9"/>
  <c r="J117" i="9"/>
  <c r="E7" i="9"/>
  <c r="E113" i="9"/>
  <c r="J37" i="8"/>
  <c r="J36" i="8"/>
  <c r="AY101" i="1"/>
  <c r="J35" i="8"/>
  <c r="AX101" i="1" s="1"/>
  <c r="BI135" i="8"/>
  <c r="BH135" i="8"/>
  <c r="BG135" i="8"/>
  <c r="BF135" i="8"/>
  <c r="T135" i="8"/>
  <c r="T134" i="8"/>
  <c r="R135" i="8"/>
  <c r="R134" i="8" s="1"/>
  <c r="P135" i="8"/>
  <c r="P134" i="8" s="1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F112" i="8"/>
  <c r="E110" i="8"/>
  <c r="F89" i="8"/>
  <c r="E87" i="8"/>
  <c r="J24" i="8"/>
  <c r="E24" i="8"/>
  <c r="J115" i="8"/>
  <c r="J23" i="8"/>
  <c r="J21" i="8"/>
  <c r="E21" i="8"/>
  <c r="J114" i="8" s="1"/>
  <c r="J20" i="8"/>
  <c r="J18" i="8"/>
  <c r="E18" i="8"/>
  <c r="F115" i="8"/>
  <c r="J17" i="8"/>
  <c r="J15" i="8"/>
  <c r="E15" i="8"/>
  <c r="F91" i="8" s="1"/>
  <c r="J14" i="8"/>
  <c r="J12" i="8"/>
  <c r="J112" i="8" s="1"/>
  <c r="E7" i="8"/>
  <c r="E108" i="8"/>
  <c r="J37" i="7"/>
  <c r="J36" i="7"/>
  <c r="AY100" i="1" s="1"/>
  <c r="J35" i="7"/>
  <c r="AX100" i="1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T119" i="7"/>
  <c r="R120" i="7"/>
  <c r="R119" i="7" s="1"/>
  <c r="P120" i="7"/>
  <c r="P119" i="7" s="1"/>
  <c r="F112" i="7"/>
  <c r="E110" i="7"/>
  <c r="F89" i="7"/>
  <c r="E87" i="7"/>
  <c r="J24" i="7"/>
  <c r="E24" i="7"/>
  <c r="J115" i="7"/>
  <c r="J23" i="7"/>
  <c r="J21" i="7"/>
  <c r="E21" i="7"/>
  <c r="J91" i="7" s="1"/>
  <c r="J20" i="7"/>
  <c r="J18" i="7"/>
  <c r="E18" i="7"/>
  <c r="F92" i="7"/>
  <c r="J17" i="7"/>
  <c r="J15" i="7"/>
  <c r="E15" i="7"/>
  <c r="F114" i="7" s="1"/>
  <c r="J14" i="7"/>
  <c r="J12" i="7"/>
  <c r="J89" i="7" s="1"/>
  <c r="E7" i="7"/>
  <c r="E108" i="7" s="1"/>
  <c r="J37" i="6"/>
  <c r="J36" i="6"/>
  <c r="AY99" i="1" s="1"/>
  <c r="J35" i="6"/>
  <c r="AX99" i="1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T119" i="6" s="1"/>
  <c r="R120" i="6"/>
  <c r="R119" i="6" s="1"/>
  <c r="P120" i="6"/>
  <c r="P119" i="6"/>
  <c r="F112" i="6"/>
  <c r="E110" i="6"/>
  <c r="F89" i="6"/>
  <c r="E87" i="6"/>
  <c r="J24" i="6"/>
  <c r="E24" i="6"/>
  <c r="J115" i="6"/>
  <c r="J23" i="6"/>
  <c r="J21" i="6"/>
  <c r="E21" i="6"/>
  <c r="J114" i="6" s="1"/>
  <c r="J20" i="6"/>
  <c r="J18" i="6"/>
  <c r="E18" i="6"/>
  <c r="F115" i="6"/>
  <c r="J17" i="6"/>
  <c r="J15" i="6"/>
  <c r="E15" i="6"/>
  <c r="F91" i="6" s="1"/>
  <c r="J14" i="6"/>
  <c r="J12" i="6"/>
  <c r="J112" i="6" s="1"/>
  <c r="E7" i="6"/>
  <c r="E108" i="6"/>
  <c r="J37" i="5"/>
  <c r="J36" i="5"/>
  <c r="AY98" i="1" s="1"/>
  <c r="J35" i="5"/>
  <c r="AX98" i="1"/>
  <c r="BI129" i="5"/>
  <c r="BH129" i="5"/>
  <c r="BG129" i="5"/>
  <c r="BF129" i="5"/>
  <c r="T129" i="5"/>
  <c r="T128" i="5" s="1"/>
  <c r="R129" i="5"/>
  <c r="R128" i="5"/>
  <c r="P129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F35" i="5" s="1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F112" i="5"/>
  <c r="E110" i="5"/>
  <c r="F89" i="5"/>
  <c r="E87" i="5"/>
  <c r="J24" i="5"/>
  <c r="E24" i="5"/>
  <c r="J115" i="5" s="1"/>
  <c r="J23" i="5"/>
  <c r="J21" i="5"/>
  <c r="E21" i="5"/>
  <c r="J91" i="5"/>
  <c r="J20" i="5"/>
  <c r="J18" i="5"/>
  <c r="E18" i="5"/>
  <c r="F92" i="5" s="1"/>
  <c r="J17" i="5"/>
  <c r="J15" i="5"/>
  <c r="E15" i="5"/>
  <c r="F114" i="5"/>
  <c r="J14" i="5"/>
  <c r="J12" i="5"/>
  <c r="J89" i="5" s="1"/>
  <c r="E7" i="5"/>
  <c r="E85" i="5"/>
  <c r="J37" i="4"/>
  <c r="J36" i="4"/>
  <c r="AY97" i="1"/>
  <c r="J35" i="4"/>
  <c r="AX97" i="1" s="1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5" i="4"/>
  <c r="E113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118" i="4" s="1"/>
  <c r="J17" i="4"/>
  <c r="J15" i="4"/>
  <c r="E15" i="4"/>
  <c r="F91" i="4" s="1"/>
  <c r="J14" i="4"/>
  <c r="J12" i="4"/>
  <c r="J115" i="4"/>
  <c r="E7" i="4"/>
  <c r="E111" i="4"/>
  <c r="J37" i="3"/>
  <c r="J36" i="3"/>
  <c r="AY96" i="1" s="1"/>
  <c r="J35" i="3"/>
  <c r="AX96" i="1"/>
  <c r="BI797" i="3"/>
  <c r="BH797" i="3"/>
  <c r="BG797" i="3"/>
  <c r="BF797" i="3"/>
  <c r="T797" i="3"/>
  <c r="T782" i="3"/>
  <c r="R797" i="3"/>
  <c r="P797" i="3"/>
  <c r="BI783" i="3"/>
  <c r="BH783" i="3"/>
  <c r="BG783" i="3"/>
  <c r="BF783" i="3"/>
  <c r="T783" i="3"/>
  <c r="R783" i="3"/>
  <c r="R782" i="3" s="1"/>
  <c r="P783" i="3"/>
  <c r="P782" i="3" s="1"/>
  <c r="BI781" i="3"/>
  <c r="BH781" i="3"/>
  <c r="BG781" i="3"/>
  <c r="BF781" i="3"/>
  <c r="T781" i="3"/>
  <c r="R781" i="3"/>
  <c r="P781" i="3"/>
  <c r="BI778" i="3"/>
  <c r="BH778" i="3"/>
  <c r="BG778" i="3"/>
  <c r="BF778" i="3"/>
  <c r="T778" i="3"/>
  <c r="R778" i="3"/>
  <c r="P778" i="3"/>
  <c r="BI768" i="3"/>
  <c r="BH768" i="3"/>
  <c r="BG768" i="3"/>
  <c r="BF768" i="3"/>
  <c r="T768" i="3"/>
  <c r="R768" i="3"/>
  <c r="P768" i="3"/>
  <c r="BI766" i="3"/>
  <c r="BH766" i="3"/>
  <c r="BG766" i="3"/>
  <c r="BF766" i="3"/>
  <c r="T766" i="3"/>
  <c r="R766" i="3"/>
  <c r="P766" i="3"/>
  <c r="BI764" i="3"/>
  <c r="BH764" i="3"/>
  <c r="BG764" i="3"/>
  <c r="BF764" i="3"/>
  <c r="T764" i="3"/>
  <c r="R764" i="3"/>
  <c r="P764" i="3"/>
  <c r="BI762" i="3"/>
  <c r="BH762" i="3"/>
  <c r="BG762" i="3"/>
  <c r="BF762" i="3"/>
  <c r="T762" i="3"/>
  <c r="R762" i="3"/>
  <c r="P762" i="3"/>
  <c r="BI760" i="3"/>
  <c r="BH760" i="3"/>
  <c r="BG760" i="3"/>
  <c r="BF760" i="3"/>
  <c r="T760" i="3"/>
  <c r="R760" i="3"/>
  <c r="P760" i="3"/>
  <c r="BI755" i="3"/>
  <c r="BH755" i="3"/>
  <c r="BG755" i="3"/>
  <c r="BF755" i="3"/>
  <c r="T755" i="3"/>
  <c r="R755" i="3"/>
  <c r="P755" i="3"/>
  <c r="BI750" i="3"/>
  <c r="BH750" i="3"/>
  <c r="BG750" i="3"/>
  <c r="BF750" i="3"/>
  <c r="T750" i="3"/>
  <c r="R750" i="3"/>
  <c r="P750" i="3"/>
  <c r="BI745" i="3"/>
  <c r="BH745" i="3"/>
  <c r="BG745" i="3"/>
  <c r="BF745" i="3"/>
  <c r="T745" i="3"/>
  <c r="R745" i="3"/>
  <c r="P745" i="3"/>
  <c r="BI743" i="3"/>
  <c r="BH743" i="3"/>
  <c r="BG743" i="3"/>
  <c r="BF743" i="3"/>
  <c r="T743" i="3"/>
  <c r="R743" i="3"/>
  <c r="P743" i="3"/>
  <c r="BI735" i="3"/>
  <c r="BH735" i="3"/>
  <c r="BG735" i="3"/>
  <c r="BF735" i="3"/>
  <c r="T735" i="3"/>
  <c r="R735" i="3"/>
  <c r="P735" i="3"/>
  <c r="BI734" i="3"/>
  <c r="BH734" i="3"/>
  <c r="BG734" i="3"/>
  <c r="BF734" i="3"/>
  <c r="T734" i="3"/>
  <c r="R734" i="3"/>
  <c r="P734" i="3"/>
  <c r="BI722" i="3"/>
  <c r="BH722" i="3"/>
  <c r="BG722" i="3"/>
  <c r="BF722" i="3"/>
  <c r="T722" i="3"/>
  <c r="R722" i="3"/>
  <c r="P722" i="3"/>
  <c r="BI721" i="3"/>
  <c r="BH721" i="3"/>
  <c r="BG721" i="3"/>
  <c r="BF721" i="3"/>
  <c r="T721" i="3"/>
  <c r="R721" i="3"/>
  <c r="P721" i="3"/>
  <c r="BI715" i="3"/>
  <c r="BH715" i="3"/>
  <c r="BG715" i="3"/>
  <c r="BF715" i="3"/>
  <c r="T715" i="3"/>
  <c r="R715" i="3"/>
  <c r="P715" i="3"/>
  <c r="BI703" i="3"/>
  <c r="BH703" i="3"/>
  <c r="BG703" i="3"/>
  <c r="BF703" i="3"/>
  <c r="T703" i="3"/>
  <c r="R703" i="3"/>
  <c r="P703" i="3"/>
  <c r="BI691" i="3"/>
  <c r="BH691" i="3"/>
  <c r="BG691" i="3"/>
  <c r="BF691" i="3"/>
  <c r="T691" i="3"/>
  <c r="R691" i="3"/>
  <c r="P691" i="3"/>
  <c r="BI689" i="3"/>
  <c r="BH689" i="3"/>
  <c r="BG689" i="3"/>
  <c r="BF689" i="3"/>
  <c r="T689" i="3"/>
  <c r="R689" i="3"/>
  <c r="P689" i="3"/>
  <c r="BI688" i="3"/>
  <c r="BH688" i="3"/>
  <c r="BG688" i="3"/>
  <c r="BF688" i="3"/>
  <c r="T688" i="3"/>
  <c r="R688" i="3"/>
  <c r="P688" i="3"/>
  <c r="BI687" i="3"/>
  <c r="BH687" i="3"/>
  <c r="BG687" i="3"/>
  <c r="BF687" i="3"/>
  <c r="T687" i="3"/>
  <c r="R687" i="3"/>
  <c r="P687" i="3"/>
  <c r="BI686" i="3"/>
  <c r="BH686" i="3"/>
  <c r="BG686" i="3"/>
  <c r="BF686" i="3"/>
  <c r="T686" i="3"/>
  <c r="R686" i="3"/>
  <c r="P686" i="3"/>
  <c r="BI685" i="3"/>
  <c r="BH685" i="3"/>
  <c r="BG685" i="3"/>
  <c r="BF685" i="3"/>
  <c r="T685" i="3"/>
  <c r="R685" i="3"/>
  <c r="P685" i="3"/>
  <c r="BI684" i="3"/>
  <c r="BH684" i="3"/>
  <c r="BG684" i="3"/>
  <c r="BF684" i="3"/>
  <c r="T684" i="3"/>
  <c r="R684" i="3"/>
  <c r="P684" i="3"/>
  <c r="BI683" i="3"/>
  <c r="BH683" i="3"/>
  <c r="BG683" i="3"/>
  <c r="BF683" i="3"/>
  <c r="T683" i="3"/>
  <c r="R683" i="3"/>
  <c r="P683" i="3"/>
  <c r="BI682" i="3"/>
  <c r="BH682" i="3"/>
  <c r="BG682" i="3"/>
  <c r="BF682" i="3"/>
  <c r="T682" i="3"/>
  <c r="R682" i="3"/>
  <c r="P682" i="3"/>
  <c r="BI681" i="3"/>
  <c r="BH681" i="3"/>
  <c r="BG681" i="3"/>
  <c r="BF681" i="3"/>
  <c r="T681" i="3"/>
  <c r="R681" i="3"/>
  <c r="P681" i="3"/>
  <c r="BI679" i="3"/>
  <c r="BH679" i="3"/>
  <c r="BG679" i="3"/>
  <c r="BF679" i="3"/>
  <c r="T679" i="3"/>
  <c r="R679" i="3"/>
  <c r="P679" i="3"/>
  <c r="BI675" i="3"/>
  <c r="BH675" i="3"/>
  <c r="BG675" i="3"/>
  <c r="BF675" i="3"/>
  <c r="T675" i="3"/>
  <c r="R675" i="3"/>
  <c r="P675" i="3"/>
  <c r="BI671" i="3"/>
  <c r="BH671" i="3"/>
  <c r="BG671" i="3"/>
  <c r="BF671" i="3"/>
  <c r="T671" i="3"/>
  <c r="R671" i="3"/>
  <c r="P671" i="3"/>
  <c r="BI670" i="3"/>
  <c r="BH670" i="3"/>
  <c r="BG670" i="3"/>
  <c r="BF670" i="3"/>
  <c r="T670" i="3"/>
  <c r="R670" i="3"/>
  <c r="P670" i="3"/>
  <c r="BI666" i="3"/>
  <c r="BH666" i="3"/>
  <c r="BG666" i="3"/>
  <c r="BF666" i="3"/>
  <c r="T666" i="3"/>
  <c r="R666" i="3"/>
  <c r="P666" i="3"/>
  <c r="BI662" i="3"/>
  <c r="BH662" i="3"/>
  <c r="BG662" i="3"/>
  <c r="BF662" i="3"/>
  <c r="T662" i="3"/>
  <c r="R662" i="3"/>
  <c r="P662" i="3"/>
  <c r="BI661" i="3"/>
  <c r="BH661" i="3"/>
  <c r="BG661" i="3"/>
  <c r="BF661" i="3"/>
  <c r="T661" i="3"/>
  <c r="R661" i="3"/>
  <c r="P661" i="3"/>
  <c r="BI660" i="3"/>
  <c r="BH660" i="3"/>
  <c r="BG660" i="3"/>
  <c r="BF660" i="3"/>
  <c r="T660" i="3"/>
  <c r="R660" i="3"/>
  <c r="P660" i="3"/>
  <c r="BI659" i="3"/>
  <c r="BH659" i="3"/>
  <c r="BG659" i="3"/>
  <c r="BF659" i="3"/>
  <c r="T659" i="3"/>
  <c r="R659" i="3"/>
  <c r="P659" i="3"/>
  <c r="BI658" i="3"/>
  <c r="BH658" i="3"/>
  <c r="BG658" i="3"/>
  <c r="BF658" i="3"/>
  <c r="T658" i="3"/>
  <c r="R658" i="3"/>
  <c r="P658" i="3"/>
  <c r="BI657" i="3"/>
  <c r="BH657" i="3"/>
  <c r="BG657" i="3"/>
  <c r="BF657" i="3"/>
  <c r="T657" i="3"/>
  <c r="R657" i="3"/>
  <c r="P657" i="3"/>
  <c r="BI656" i="3"/>
  <c r="BH656" i="3"/>
  <c r="BG656" i="3"/>
  <c r="BF656" i="3"/>
  <c r="T656" i="3"/>
  <c r="R656" i="3"/>
  <c r="P656" i="3"/>
  <c r="BI655" i="3"/>
  <c r="BH655" i="3"/>
  <c r="BG655" i="3"/>
  <c r="BF655" i="3"/>
  <c r="T655" i="3"/>
  <c r="R655" i="3"/>
  <c r="P655" i="3"/>
  <c r="BI654" i="3"/>
  <c r="BH654" i="3"/>
  <c r="BG654" i="3"/>
  <c r="BF654" i="3"/>
  <c r="T654" i="3"/>
  <c r="R654" i="3"/>
  <c r="P654" i="3"/>
  <c r="BI653" i="3"/>
  <c r="BH653" i="3"/>
  <c r="BG653" i="3"/>
  <c r="BF653" i="3"/>
  <c r="T653" i="3"/>
  <c r="R653" i="3"/>
  <c r="P653" i="3"/>
  <c r="BI652" i="3"/>
  <c r="BH652" i="3"/>
  <c r="BG652" i="3"/>
  <c r="BF652" i="3"/>
  <c r="T652" i="3"/>
  <c r="R652" i="3"/>
  <c r="P652" i="3"/>
  <c r="BI651" i="3"/>
  <c r="BH651" i="3"/>
  <c r="BG651" i="3"/>
  <c r="BF651" i="3"/>
  <c r="T651" i="3"/>
  <c r="R651" i="3"/>
  <c r="P651" i="3"/>
  <c r="BI650" i="3"/>
  <c r="BH650" i="3"/>
  <c r="BG650" i="3"/>
  <c r="BF650" i="3"/>
  <c r="T650" i="3"/>
  <c r="R650" i="3"/>
  <c r="P650" i="3"/>
  <c r="BI649" i="3"/>
  <c r="BH649" i="3"/>
  <c r="BG649" i="3"/>
  <c r="BF649" i="3"/>
  <c r="T649" i="3"/>
  <c r="R649" i="3"/>
  <c r="P649" i="3"/>
  <c r="BI643" i="3"/>
  <c r="BH643" i="3"/>
  <c r="BG643" i="3"/>
  <c r="BF643" i="3"/>
  <c r="T643" i="3"/>
  <c r="R643" i="3"/>
  <c r="P643" i="3"/>
  <c r="BI642" i="3"/>
  <c r="BH642" i="3"/>
  <c r="BG642" i="3"/>
  <c r="BF642" i="3"/>
  <c r="T642" i="3"/>
  <c r="R642" i="3"/>
  <c r="P642" i="3"/>
  <c r="BI640" i="3"/>
  <c r="BH640" i="3"/>
  <c r="BG640" i="3"/>
  <c r="BF640" i="3"/>
  <c r="T640" i="3"/>
  <c r="R640" i="3"/>
  <c r="P640" i="3"/>
  <c r="BI637" i="3"/>
  <c r="BH637" i="3"/>
  <c r="BG637" i="3"/>
  <c r="BF637" i="3"/>
  <c r="T637" i="3"/>
  <c r="R637" i="3"/>
  <c r="P637" i="3"/>
  <c r="BI636" i="3"/>
  <c r="BH636" i="3"/>
  <c r="BG636" i="3"/>
  <c r="BF636" i="3"/>
  <c r="T636" i="3"/>
  <c r="R636" i="3"/>
  <c r="P636" i="3"/>
  <c r="BI634" i="3"/>
  <c r="BH634" i="3"/>
  <c r="BG634" i="3"/>
  <c r="BF634" i="3"/>
  <c r="T634" i="3"/>
  <c r="R634" i="3"/>
  <c r="P634" i="3"/>
  <c r="BI631" i="3"/>
  <c r="BH631" i="3"/>
  <c r="BG631" i="3"/>
  <c r="BF631" i="3"/>
  <c r="T631" i="3"/>
  <c r="R631" i="3"/>
  <c r="P631" i="3"/>
  <c r="BI629" i="3"/>
  <c r="BH629" i="3"/>
  <c r="BG629" i="3"/>
  <c r="BF629" i="3"/>
  <c r="T629" i="3"/>
  <c r="R629" i="3"/>
  <c r="P629" i="3"/>
  <c r="BI627" i="3"/>
  <c r="BH627" i="3"/>
  <c r="BG627" i="3"/>
  <c r="BF627" i="3"/>
  <c r="T627" i="3"/>
  <c r="R627" i="3"/>
  <c r="P627" i="3"/>
  <c r="BI625" i="3"/>
  <c r="BH625" i="3"/>
  <c r="BG625" i="3"/>
  <c r="BF625" i="3"/>
  <c r="T625" i="3"/>
  <c r="R625" i="3"/>
  <c r="P625" i="3"/>
  <c r="BI622" i="3"/>
  <c r="BH622" i="3"/>
  <c r="BG622" i="3"/>
  <c r="BF622" i="3"/>
  <c r="T622" i="3"/>
  <c r="R622" i="3"/>
  <c r="P622" i="3"/>
  <c r="BI619" i="3"/>
  <c r="BH619" i="3"/>
  <c r="BG619" i="3"/>
  <c r="BF619" i="3"/>
  <c r="T619" i="3"/>
  <c r="R619" i="3"/>
  <c r="P619" i="3"/>
  <c r="BI617" i="3"/>
  <c r="BH617" i="3"/>
  <c r="BG617" i="3"/>
  <c r="BF617" i="3"/>
  <c r="T617" i="3"/>
  <c r="R617" i="3"/>
  <c r="P617" i="3"/>
  <c r="BI615" i="3"/>
  <c r="BH615" i="3"/>
  <c r="BG615" i="3"/>
  <c r="BF615" i="3"/>
  <c r="T615" i="3"/>
  <c r="R615" i="3"/>
  <c r="P615" i="3"/>
  <c r="BI601" i="3"/>
  <c r="BH601" i="3"/>
  <c r="BG601" i="3"/>
  <c r="BF601" i="3"/>
  <c r="T601" i="3"/>
  <c r="R601" i="3"/>
  <c r="P601" i="3"/>
  <c r="BI594" i="3"/>
  <c r="BH594" i="3"/>
  <c r="BG594" i="3"/>
  <c r="BF594" i="3"/>
  <c r="T594" i="3"/>
  <c r="R594" i="3"/>
  <c r="P594" i="3"/>
  <c r="BI593" i="3"/>
  <c r="BH593" i="3"/>
  <c r="BG593" i="3"/>
  <c r="BF593" i="3"/>
  <c r="T593" i="3"/>
  <c r="R593" i="3"/>
  <c r="P593" i="3"/>
  <c r="BI590" i="3"/>
  <c r="BH590" i="3"/>
  <c r="BG590" i="3"/>
  <c r="BF590" i="3"/>
  <c r="T590" i="3"/>
  <c r="R590" i="3"/>
  <c r="P590" i="3"/>
  <c r="BI589" i="3"/>
  <c r="BH589" i="3"/>
  <c r="BG589" i="3"/>
  <c r="BF589" i="3"/>
  <c r="T589" i="3"/>
  <c r="R589" i="3"/>
  <c r="P589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71" i="3"/>
  <c r="BH571" i="3"/>
  <c r="BG571" i="3"/>
  <c r="BF571" i="3"/>
  <c r="T571" i="3"/>
  <c r="R571" i="3"/>
  <c r="P571" i="3"/>
  <c r="BI561" i="3"/>
  <c r="BH561" i="3"/>
  <c r="BG561" i="3"/>
  <c r="BF561" i="3"/>
  <c r="T561" i="3"/>
  <c r="R561" i="3"/>
  <c r="P561" i="3"/>
  <c r="BI559" i="3"/>
  <c r="BH559" i="3"/>
  <c r="BG559" i="3"/>
  <c r="BF559" i="3"/>
  <c r="T559" i="3"/>
  <c r="R559" i="3"/>
  <c r="P559" i="3"/>
  <c r="BI556" i="3"/>
  <c r="BH556" i="3"/>
  <c r="BG556" i="3"/>
  <c r="BF556" i="3"/>
  <c r="T556" i="3"/>
  <c r="R556" i="3"/>
  <c r="P556" i="3"/>
  <c r="BI554" i="3"/>
  <c r="BH554" i="3"/>
  <c r="BG554" i="3"/>
  <c r="BF554" i="3"/>
  <c r="T554" i="3"/>
  <c r="R554" i="3"/>
  <c r="P554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5" i="3"/>
  <c r="BH545" i="3"/>
  <c r="BG545" i="3"/>
  <c r="BF545" i="3"/>
  <c r="T545" i="3"/>
  <c r="R545" i="3"/>
  <c r="P545" i="3"/>
  <c r="BI541" i="3"/>
  <c r="BH541" i="3"/>
  <c r="BG541" i="3"/>
  <c r="BF541" i="3"/>
  <c r="T541" i="3"/>
  <c r="R541" i="3"/>
  <c r="P541" i="3"/>
  <c r="BI537" i="3"/>
  <c r="BH537" i="3"/>
  <c r="BG537" i="3"/>
  <c r="BF537" i="3"/>
  <c r="T537" i="3"/>
  <c r="R537" i="3"/>
  <c r="P537" i="3"/>
  <c r="BI533" i="3"/>
  <c r="BH533" i="3"/>
  <c r="BG533" i="3"/>
  <c r="BF533" i="3"/>
  <c r="T533" i="3"/>
  <c r="R533" i="3"/>
  <c r="P533" i="3"/>
  <c r="BI529" i="3"/>
  <c r="BH529" i="3"/>
  <c r="BG529" i="3"/>
  <c r="BF529" i="3"/>
  <c r="T529" i="3"/>
  <c r="R529" i="3"/>
  <c r="P529" i="3"/>
  <c r="BI527" i="3"/>
  <c r="BH527" i="3"/>
  <c r="BG527" i="3"/>
  <c r="BF527" i="3"/>
  <c r="T527" i="3"/>
  <c r="R527" i="3"/>
  <c r="P527" i="3"/>
  <c r="BI524" i="3"/>
  <c r="BH524" i="3"/>
  <c r="BG524" i="3"/>
  <c r="BF524" i="3"/>
  <c r="T524" i="3"/>
  <c r="R524" i="3"/>
  <c r="P524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6" i="3"/>
  <c r="BH516" i="3"/>
  <c r="BG516" i="3"/>
  <c r="BF516" i="3"/>
  <c r="T516" i="3"/>
  <c r="R516" i="3"/>
  <c r="P516" i="3"/>
  <c r="BI513" i="3"/>
  <c r="BH513" i="3"/>
  <c r="BG513" i="3"/>
  <c r="BF513" i="3"/>
  <c r="T513" i="3"/>
  <c r="R513" i="3"/>
  <c r="P513" i="3"/>
  <c r="BI510" i="3"/>
  <c r="BH510" i="3"/>
  <c r="BG510" i="3"/>
  <c r="BF510" i="3"/>
  <c r="T510" i="3"/>
  <c r="R510" i="3"/>
  <c r="P510" i="3"/>
  <c r="BI506" i="3"/>
  <c r="BH506" i="3"/>
  <c r="BG506" i="3"/>
  <c r="BF506" i="3"/>
  <c r="T506" i="3"/>
  <c r="R506" i="3"/>
  <c r="P506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0" i="3"/>
  <c r="BH490" i="3"/>
  <c r="BG490" i="3"/>
  <c r="BF490" i="3"/>
  <c r="T490" i="3"/>
  <c r="R490" i="3"/>
  <c r="P490" i="3"/>
  <c r="BI482" i="3"/>
  <c r="BH482" i="3"/>
  <c r="BG482" i="3"/>
  <c r="BF482" i="3"/>
  <c r="T482" i="3"/>
  <c r="R482" i="3"/>
  <c r="P482" i="3"/>
  <c r="BI474" i="3"/>
  <c r="BH474" i="3"/>
  <c r="BG474" i="3"/>
  <c r="BF474" i="3"/>
  <c r="T474" i="3"/>
  <c r="R474" i="3"/>
  <c r="P474" i="3"/>
  <c r="BI470" i="3"/>
  <c r="BH470" i="3"/>
  <c r="BG470" i="3"/>
  <c r="BF470" i="3"/>
  <c r="T470" i="3"/>
  <c r="R470" i="3"/>
  <c r="P470" i="3"/>
  <c r="BI466" i="3"/>
  <c r="BH466" i="3"/>
  <c r="BG466" i="3"/>
  <c r="BF466" i="3"/>
  <c r="T466" i="3"/>
  <c r="R466" i="3"/>
  <c r="P466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T454" i="3" s="1"/>
  <c r="R455" i="3"/>
  <c r="R454" i="3" s="1"/>
  <c r="P455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38" i="3"/>
  <c r="BH438" i="3"/>
  <c r="BG438" i="3"/>
  <c r="BF438" i="3"/>
  <c r="T438" i="3"/>
  <c r="R438" i="3"/>
  <c r="P438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397" i="3"/>
  <c r="BH397" i="3"/>
  <c r="BG397" i="3"/>
  <c r="BF397" i="3"/>
  <c r="T397" i="3"/>
  <c r="R397" i="3"/>
  <c r="P397" i="3"/>
  <c r="BI387" i="3"/>
  <c r="BH387" i="3"/>
  <c r="BG387" i="3"/>
  <c r="BF387" i="3"/>
  <c r="T387" i="3"/>
  <c r="R387" i="3"/>
  <c r="P387" i="3"/>
  <c r="BI383" i="3"/>
  <c r="BH383" i="3"/>
  <c r="BG383" i="3"/>
  <c r="BF383" i="3"/>
  <c r="T383" i="3"/>
  <c r="R383" i="3"/>
  <c r="P383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35" i="3"/>
  <c r="BH335" i="3"/>
  <c r="BG335" i="3"/>
  <c r="BF335" i="3"/>
  <c r="T335" i="3"/>
  <c r="R335" i="3"/>
  <c r="P335" i="3"/>
  <c r="BI322" i="3"/>
  <c r="BH322" i="3"/>
  <c r="BG322" i="3"/>
  <c r="BF322" i="3"/>
  <c r="T322" i="3"/>
  <c r="R322" i="3"/>
  <c r="P322" i="3"/>
  <c r="BI311" i="3"/>
  <c r="BH311" i="3"/>
  <c r="BG311" i="3"/>
  <c r="BF311" i="3"/>
  <c r="T311" i="3"/>
  <c r="R311" i="3"/>
  <c r="P311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5" i="3"/>
  <c r="BH275" i="3"/>
  <c r="BG275" i="3"/>
  <c r="BF275" i="3"/>
  <c r="T275" i="3"/>
  <c r="R275" i="3"/>
  <c r="P275" i="3"/>
  <c r="BI271" i="3"/>
  <c r="BH271" i="3"/>
  <c r="BG271" i="3"/>
  <c r="BF271" i="3"/>
  <c r="T271" i="3"/>
  <c r="R271" i="3"/>
  <c r="P271" i="3"/>
  <c r="BI257" i="3"/>
  <c r="BH257" i="3"/>
  <c r="BG257" i="3"/>
  <c r="BF257" i="3"/>
  <c r="T257" i="3"/>
  <c r="R257" i="3"/>
  <c r="P257" i="3"/>
  <c r="BI248" i="3"/>
  <c r="BH248" i="3"/>
  <c r="BG248" i="3"/>
  <c r="BF248" i="3"/>
  <c r="T248" i="3"/>
  <c r="R248" i="3"/>
  <c r="P248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F129" i="3"/>
  <c r="E127" i="3"/>
  <c r="F89" i="3"/>
  <c r="E87" i="3"/>
  <c r="J24" i="3"/>
  <c r="E24" i="3"/>
  <c r="J132" i="3" s="1"/>
  <c r="J23" i="3"/>
  <c r="J21" i="3"/>
  <c r="E21" i="3"/>
  <c r="J91" i="3" s="1"/>
  <c r="J20" i="3"/>
  <c r="J18" i="3"/>
  <c r="E18" i="3"/>
  <c r="F132" i="3" s="1"/>
  <c r="J17" i="3"/>
  <c r="J15" i="3"/>
  <c r="E15" i="3"/>
  <c r="F131" i="3" s="1"/>
  <c r="J14" i="3"/>
  <c r="J12" i="3"/>
  <c r="J129" i="3"/>
  <c r="E7" i="3"/>
  <c r="E85" i="3"/>
  <c r="J37" i="2"/>
  <c r="J36" i="2"/>
  <c r="AY95" i="1" s="1"/>
  <c r="J35" i="2"/>
  <c r="AX95" i="1"/>
  <c r="BI228" i="2"/>
  <c r="BH228" i="2"/>
  <c r="BG228" i="2"/>
  <c r="BF228" i="2"/>
  <c r="T228" i="2"/>
  <c r="T227" i="2" s="1"/>
  <c r="R228" i="2"/>
  <c r="R227" i="2"/>
  <c r="P228" i="2"/>
  <c r="P227" i="2" s="1"/>
  <c r="BI224" i="2"/>
  <c r="BH224" i="2"/>
  <c r="BG224" i="2"/>
  <c r="BF224" i="2"/>
  <c r="T224" i="2"/>
  <c r="T223" i="2"/>
  <c r="R224" i="2"/>
  <c r="R223" i="2" s="1"/>
  <c r="P224" i="2"/>
  <c r="P223" i="2" s="1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T206" i="2" s="1"/>
  <c r="R207" i="2"/>
  <c r="R206" i="2"/>
  <c r="P207" i="2"/>
  <c r="P206" i="2" s="1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91" i="2" s="1"/>
  <c r="J20" i="2"/>
  <c r="J18" i="2"/>
  <c r="E18" i="2"/>
  <c r="F121" i="2"/>
  <c r="J17" i="2"/>
  <c r="J15" i="2"/>
  <c r="E15" i="2"/>
  <c r="F120" i="2" s="1"/>
  <c r="J14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J193" i="2"/>
  <c r="J224" i="2"/>
  <c r="J214" i="2"/>
  <c r="BK192" i="2"/>
  <c r="BK152" i="2"/>
  <c r="BK193" i="2"/>
  <c r="J127" i="2"/>
  <c r="J155" i="2"/>
  <c r="J191" i="2"/>
  <c r="J134" i="2"/>
  <c r="BK745" i="3"/>
  <c r="BK660" i="3"/>
  <c r="J551" i="3"/>
  <c r="BK365" i="3"/>
  <c r="J227" i="3"/>
  <c r="J166" i="3"/>
  <c r="J715" i="3"/>
  <c r="BK575" i="3"/>
  <c r="BK453" i="3"/>
  <c r="BK142" i="3"/>
  <c r="BK691" i="3"/>
  <c r="J642" i="3"/>
  <c r="J561" i="3"/>
  <c r="BK537" i="3"/>
  <c r="J412" i="3"/>
  <c r="BK289" i="3"/>
  <c r="J187" i="3"/>
  <c r="J686" i="3"/>
  <c r="BK658" i="3"/>
  <c r="BK629" i="3"/>
  <c r="BK554" i="3"/>
  <c r="BK438" i="3"/>
  <c r="J301" i="3"/>
  <c r="BK187" i="3"/>
  <c r="BK781" i="3"/>
  <c r="BK764" i="3"/>
  <c r="J721" i="3"/>
  <c r="J670" i="3"/>
  <c r="BK634" i="3"/>
  <c r="BK561" i="3"/>
  <c r="BK417" i="3"/>
  <c r="BK293" i="3"/>
  <c r="J191" i="3"/>
  <c r="BK703" i="3"/>
  <c r="BK642" i="3"/>
  <c r="BK556" i="3"/>
  <c r="J462" i="3"/>
  <c r="BK297" i="3"/>
  <c r="J235" i="3"/>
  <c r="BK654" i="3"/>
  <c r="BK529" i="3"/>
  <c r="BK411" i="3"/>
  <c r="BK213" i="3"/>
  <c r="BK735" i="3"/>
  <c r="J659" i="3"/>
  <c r="BK637" i="3"/>
  <c r="J533" i="3"/>
  <c r="J506" i="3"/>
  <c r="BK350" i="3"/>
  <c r="J233" i="4"/>
  <c r="J201" i="4"/>
  <c r="J161" i="4"/>
  <c r="J236" i="4"/>
  <c r="BK222" i="4"/>
  <c r="BK185" i="4"/>
  <c r="J153" i="4"/>
  <c r="J223" i="4"/>
  <c r="BK181" i="4"/>
  <c r="BK144" i="4"/>
  <c r="J214" i="4"/>
  <c r="J181" i="4"/>
  <c r="J159" i="4"/>
  <c r="J134" i="4"/>
  <c r="J205" i="4"/>
  <c r="J176" i="4"/>
  <c r="BK198" i="4"/>
  <c r="J125" i="4"/>
  <c r="BK201" i="4"/>
  <c r="BK166" i="4"/>
  <c r="J138" i="4"/>
  <c r="BK124" i="4"/>
  <c r="BK135" i="6"/>
  <c r="BK141" i="6"/>
  <c r="J146" i="6"/>
  <c r="J144" i="6"/>
  <c r="BK120" i="6"/>
  <c r="J163" i="7"/>
  <c r="BK132" i="7"/>
  <c r="BK160" i="7"/>
  <c r="BK139" i="7"/>
  <c r="BK154" i="7"/>
  <c r="J165" i="7"/>
  <c r="J138" i="7"/>
  <c r="BK152" i="7"/>
  <c r="BK165" i="7"/>
  <c r="BK148" i="7"/>
  <c r="BK127" i="7"/>
  <c r="BK125" i="8"/>
  <c r="BK128" i="8"/>
  <c r="BK132" i="8"/>
  <c r="J135" i="9"/>
  <c r="J136" i="9"/>
  <c r="J132" i="9"/>
  <c r="BK207" i="2"/>
  <c r="BK167" i="2"/>
  <c r="BK224" i="2"/>
  <c r="J217" i="2"/>
  <c r="J197" i="2"/>
  <c r="BK161" i="2"/>
  <c r="J137" i="2"/>
  <c r="BK191" i="2"/>
  <c r="J152" i="2"/>
  <c r="J161" i="2"/>
  <c r="BK127" i="2"/>
  <c r="BK671" i="3"/>
  <c r="J656" i="3"/>
  <c r="J474" i="3"/>
  <c r="J411" i="3"/>
  <c r="J231" i="3"/>
  <c r="J162" i="3"/>
  <c r="BK734" i="3"/>
  <c r="J617" i="3"/>
  <c r="J496" i="3"/>
  <c r="BK366" i="3"/>
  <c r="J154" i="3"/>
  <c r="J684" i="3"/>
  <c r="J593" i="3"/>
  <c r="J529" i="3"/>
  <c r="BK362" i="3"/>
  <c r="J209" i="3"/>
  <c r="BK722" i="3"/>
  <c r="J679" i="3"/>
  <c r="J634" i="3"/>
  <c r="J601" i="3"/>
  <c r="BK482" i="3"/>
  <c r="J365" i="3"/>
  <c r="BK237" i="3"/>
  <c r="J797" i="3"/>
  <c r="BK768" i="3"/>
  <c r="J762" i="3"/>
  <c r="BK684" i="3"/>
  <c r="BK650" i="3"/>
  <c r="J574" i="3"/>
  <c r="BK498" i="3"/>
  <c r="J348" i="3"/>
  <c r="J201" i="3"/>
  <c r="BK162" i="3"/>
  <c r="J654" i="3"/>
  <c r="BK571" i="3"/>
  <c r="BK502" i="3"/>
  <c r="BK275" i="3"/>
  <c r="BK197" i="3"/>
  <c r="J142" i="3"/>
  <c r="BK594" i="3"/>
  <c r="J498" i="3"/>
  <c r="J271" i="3"/>
  <c r="BK183" i="3"/>
  <c r="J685" i="3"/>
  <c r="J625" i="3"/>
  <c r="BK541" i="3"/>
  <c r="J510" i="3"/>
  <c r="J414" i="3"/>
  <c r="J152" i="3"/>
  <c r="J196" i="4"/>
  <c r="J164" i="4"/>
  <c r="BK131" i="4"/>
  <c r="J231" i="4"/>
  <c r="J210" i="4"/>
  <c r="BK180" i="4"/>
  <c r="BK129" i="4"/>
  <c r="J222" i="4"/>
  <c r="BK176" i="4"/>
  <c r="BK136" i="4"/>
  <c r="BK210" i="4"/>
  <c r="BK179" i="4"/>
  <c r="J155" i="4"/>
  <c r="BK138" i="4"/>
  <c r="J220" i="4"/>
  <c r="BK190" i="4"/>
  <c r="BK146" i="4"/>
  <c r="BK189" i="4"/>
  <c r="J182" i="4"/>
  <c r="BK195" i="4"/>
  <c r="J170" i="4"/>
  <c r="J151" i="4"/>
  <c r="J127" i="5"/>
  <c r="BK120" i="5"/>
  <c r="J123" i="5"/>
  <c r="BK143" i="6"/>
  <c r="BK125" i="6"/>
  <c r="BK137" i="6"/>
  <c r="J143" i="6"/>
  <c r="J127" i="6"/>
  <c r="BK127" i="6"/>
  <c r="J137" i="6"/>
  <c r="J147" i="6"/>
  <c r="BK146" i="6"/>
  <c r="J139" i="6"/>
  <c r="J136" i="6"/>
  <c r="J154" i="7"/>
  <c r="J147" i="7"/>
  <c r="BK125" i="7"/>
  <c r="J159" i="7"/>
  <c r="J164" i="7"/>
  <c r="J142" i="7"/>
  <c r="J122" i="7"/>
  <c r="BK129" i="7"/>
  <c r="BK133" i="7"/>
  <c r="BK163" i="7"/>
  <c r="BK141" i="7"/>
  <c r="J161" i="7"/>
  <c r="J151" i="7"/>
  <c r="J131" i="7"/>
  <c r="BK130" i="8"/>
  <c r="J133" i="8"/>
  <c r="J128" i="8"/>
  <c r="J122" i="8"/>
  <c r="J123" i="8"/>
  <c r="J127" i="9"/>
  <c r="BK136" i="9"/>
  <c r="BK138" i="9"/>
  <c r="BK197" i="2"/>
  <c r="BK164" i="2"/>
  <c r="BK220" i="2"/>
  <c r="J201" i="2"/>
  <c r="BK170" i="2"/>
  <c r="BK134" i="2"/>
  <c r="BK131" i="2"/>
  <c r="J164" i="2"/>
  <c r="BK155" i="2"/>
  <c r="J195" i="2"/>
  <c r="BK679" i="3"/>
  <c r="J541" i="3"/>
  <c r="BK414" i="3"/>
  <c r="BK301" i="3"/>
  <c r="BK205" i="3"/>
  <c r="BK147" i="3"/>
  <c r="J687" i="3"/>
  <c r="J636" i="3"/>
  <c r="BK490" i="3"/>
  <c r="BK360" i="3"/>
  <c r="BK750" i="3"/>
  <c r="BK649" i="3"/>
  <c r="BK549" i="3"/>
  <c r="BK506" i="3"/>
  <c r="BK387" i="3"/>
  <c r="BK227" i="3"/>
  <c r="BK715" i="3"/>
  <c r="BK670" i="3"/>
  <c r="J631" i="3"/>
  <c r="BK574" i="3"/>
  <c r="BK470" i="3"/>
  <c r="BK281" i="3"/>
  <c r="J156" i="3"/>
  <c r="J783" i="3"/>
  <c r="BK766" i="3"/>
  <c r="J760" i="3"/>
  <c r="BK687" i="3"/>
  <c r="BK655" i="3"/>
  <c r="J594" i="3"/>
  <c r="BK527" i="3"/>
  <c r="J360" i="3"/>
  <c r="J248" i="3"/>
  <c r="J171" i="3"/>
  <c r="BK688" i="3"/>
  <c r="J643" i="3"/>
  <c r="BK559" i="3"/>
  <c r="BK510" i="3"/>
  <c r="BK370" i="3"/>
  <c r="J189" i="3"/>
  <c r="BK651" i="3"/>
  <c r="J545" i="3"/>
  <c r="J470" i="3"/>
  <c r="J216" i="3"/>
  <c r="J743" i="3"/>
  <c r="J661" i="3"/>
  <c r="J590" i="3"/>
  <c r="BK516" i="3"/>
  <c r="BK458" i="3"/>
  <c r="BK412" i="3"/>
  <c r="BK236" i="4"/>
  <c r="J199" i="4"/>
  <c r="BK157" i="4"/>
  <c r="J235" i="4"/>
  <c r="BK212" i="4"/>
  <c r="J186" i="4"/>
  <c r="J166" i="4"/>
  <c r="BK231" i="4"/>
  <c r="J192" i="4"/>
  <c r="BK164" i="4"/>
  <c r="BK233" i="4"/>
  <c r="J208" i="4"/>
  <c r="J171" i="4"/>
  <c r="J140" i="4"/>
  <c r="BK223" i="4"/>
  <c r="J193" i="4"/>
  <c r="BK147" i="4"/>
  <c r="J226" i="4"/>
  <c r="BK155" i="4"/>
  <c r="BK159" i="4"/>
  <c r="J174" i="4"/>
  <c r="BK163" i="4"/>
  <c r="J132" i="4"/>
  <c r="BK126" i="5"/>
  <c r="J129" i="5"/>
  <c r="BK121" i="5"/>
  <c r="BK148" i="6"/>
  <c r="BK128" i="6"/>
  <c r="J140" i="6"/>
  <c r="J148" i="6"/>
  <c r="BK144" i="6"/>
  <c r="J128" i="6"/>
  <c r="J129" i="6"/>
  <c r="BK155" i="7"/>
  <c r="J120" i="7"/>
  <c r="BK134" i="7"/>
  <c r="J144" i="7"/>
  <c r="J129" i="7"/>
  <c r="J137" i="7"/>
  <c r="BK150" i="7"/>
  <c r="J136" i="7"/>
  <c r="BK120" i="7"/>
  <c r="BK144" i="7"/>
  <c r="BK138" i="7"/>
  <c r="BK157" i="7"/>
  <c r="J133" i="7"/>
  <c r="J125" i="8"/>
  <c r="BK123" i="8"/>
  <c r="J132" i="8"/>
  <c r="BK135" i="8"/>
  <c r="BK120" i="8"/>
  <c r="BK132" i="9"/>
  <c r="J126" i="9"/>
  <c r="J138" i="9"/>
  <c r="BK128" i="9"/>
  <c r="BK201" i="2"/>
  <c r="BK228" i="2"/>
  <c r="J211" i="2"/>
  <c r="J177" i="2"/>
  <c r="BK144" i="2"/>
  <c r="BK180" i="2"/>
  <c r="J167" i="2"/>
  <c r="J180" i="2"/>
  <c r="BK760" i="3"/>
  <c r="J662" i="3"/>
  <c r="BK636" i="3"/>
  <c r="BK466" i="3"/>
  <c r="J366" i="3"/>
  <c r="BK248" i="3"/>
  <c r="BK171" i="3"/>
  <c r="J722" i="3"/>
  <c r="BK615" i="3"/>
  <c r="J458" i="3"/>
  <c r="J147" i="3"/>
  <c r="BK686" i="3"/>
  <c r="J629" i="3"/>
  <c r="J554" i="3"/>
  <c r="J482" i="3"/>
  <c r="J370" i="3"/>
  <c r="J257" i="3"/>
  <c r="J750" i="3"/>
  <c r="J682" i="3"/>
  <c r="J655" i="3"/>
  <c r="BK622" i="3"/>
  <c r="BK513" i="3"/>
  <c r="BK231" i="3"/>
  <c r="BK797" i="3"/>
  <c r="J781" i="3"/>
  <c r="J766" i="3"/>
  <c r="BK755" i="3"/>
  <c r="J681" i="3"/>
  <c r="J649" i="3"/>
  <c r="BK551" i="3"/>
  <c r="BK383" i="3"/>
  <c r="J223" i="3"/>
  <c r="BK138" i="3"/>
  <c r="BK662" i="3"/>
  <c r="J622" i="3"/>
  <c r="J516" i="3"/>
  <c r="BK322" i="3"/>
  <c r="BK216" i="3"/>
  <c r="BK156" i="3"/>
  <c r="J619" i="3"/>
  <c r="BK496" i="3"/>
  <c r="J344" i="3"/>
  <c r="BK189" i="3"/>
  <c r="BK721" i="3"/>
  <c r="J657" i="3"/>
  <c r="BK601" i="3"/>
  <c r="BK524" i="3"/>
  <c r="BK424" i="3"/>
  <c r="BK191" i="3"/>
  <c r="J212" i="4"/>
  <c r="J168" i="4"/>
  <c r="J124" i="4"/>
  <c r="BK218" i="4"/>
  <c r="J183" i="4"/>
  <c r="BK130" i="4"/>
  <c r="BK214" i="4"/>
  <c r="J173" i="4"/>
  <c r="BK134" i="4"/>
  <c r="BK205" i="4"/>
  <c r="BK168" i="4"/>
  <c r="J229" i="4"/>
  <c r="BK208" i="4"/>
  <c r="BK182" i="4"/>
  <c r="J130" i="4"/>
  <c r="BK186" i="4"/>
  <c r="BK178" i="4"/>
  <c r="J185" i="4"/>
  <c r="J146" i="4"/>
  <c r="BK125" i="4"/>
  <c r="BK127" i="5"/>
  <c r="J125" i="5"/>
  <c r="BK122" i="5"/>
  <c r="J134" i="6"/>
  <c r="BK134" i="6"/>
  <c r="BK138" i="6"/>
  <c r="J145" i="6"/>
  <c r="BK145" i="6"/>
  <c r="BK131" i="6"/>
  <c r="J130" i="6"/>
  <c r="J139" i="7"/>
  <c r="J162" i="7"/>
  <c r="J128" i="7"/>
  <c r="BK137" i="7"/>
  <c r="BK147" i="7"/>
  <c r="J157" i="7"/>
  <c r="J125" i="7"/>
  <c r="J146" i="7"/>
  <c r="BK131" i="7"/>
  <c r="J156" i="7"/>
  <c r="J141" i="7"/>
  <c r="BK126" i="7"/>
  <c r="J121" i="8"/>
  <c r="BK122" i="8"/>
  <c r="BK126" i="8"/>
  <c r="J124" i="8"/>
  <c r="BK135" i="9"/>
  <c r="BK126" i="9"/>
  <c r="BK133" i="9"/>
  <c r="BK195" i="2"/>
  <c r="J228" i="2"/>
  <c r="BK214" i="2"/>
  <c r="J199" i="2"/>
  <c r="J158" i="2"/>
  <c r="J192" i="2"/>
  <c r="J172" i="2"/>
  <c r="AS94" i="1"/>
  <c r="BK617" i="3"/>
  <c r="J424" i="3"/>
  <c r="BK335" i="3"/>
  <c r="J185" i="3"/>
  <c r="J138" i="3"/>
  <c r="J683" i="3"/>
  <c r="BK504" i="3"/>
  <c r="J387" i="3"/>
  <c r="J335" i="3"/>
  <c r="J735" i="3"/>
  <c r="J571" i="3"/>
  <c r="J466" i="3"/>
  <c r="BK348" i="3"/>
  <c r="BK179" i="3"/>
  <c r="BK689" i="3"/>
  <c r="BK656" i="3"/>
  <c r="J559" i="3"/>
  <c r="BK452" i="3"/>
  <c r="BK257" i="3"/>
  <c r="J183" i="3"/>
  <c r="BK778" i="3"/>
  <c r="J764" i="3"/>
  <c r="J688" i="3"/>
  <c r="J658" i="3"/>
  <c r="BK593" i="3"/>
  <c r="J490" i="3"/>
  <c r="J213" i="3"/>
  <c r="J755" i="3"/>
  <c r="BK653" i="3"/>
  <c r="BK619" i="3"/>
  <c r="J421" i="3"/>
  <c r="J285" i="3"/>
  <c r="J205" i="3"/>
  <c r="BK659" i="3"/>
  <c r="J521" i="3"/>
  <c r="J350" i="3"/>
  <c r="BK209" i="3"/>
  <c r="J703" i="3"/>
  <c r="J653" i="3"/>
  <c r="BK589" i="3"/>
  <c r="BK519" i="3"/>
  <c r="BK421" i="3"/>
  <c r="BK223" i="3"/>
  <c r="BK224" i="4"/>
  <c r="BK192" i="4"/>
  <c r="BK132" i="4"/>
  <c r="BK226" i="4"/>
  <c r="J179" i="4"/>
  <c r="J127" i="4"/>
  <c r="J218" i="4"/>
  <c r="BK153" i="4"/>
  <c r="J128" i="4"/>
  <c r="J198" i="4"/>
  <c r="J163" i="4"/>
  <c r="J126" i="4"/>
  <c r="BK216" i="4"/>
  <c r="J189" i="4"/>
  <c r="J144" i="4"/>
  <c r="BK140" i="4"/>
  <c r="BK149" i="4"/>
  <c r="J172" i="4"/>
  <c r="BK161" i="4"/>
  <c r="BK128" i="4"/>
  <c r="BK123" i="5"/>
  <c r="J124" i="5"/>
  <c r="BK125" i="5"/>
  <c r="BK136" i="6"/>
  <c r="BK149" i="6"/>
  <c r="J132" i="6"/>
  <c r="BK132" i="6"/>
  <c r="BK139" i="6"/>
  <c r="J138" i="6"/>
  <c r="J124" i="6"/>
  <c r="J158" i="7"/>
  <c r="J149" i="7"/>
  <c r="BK130" i="7"/>
  <c r="J140" i="7"/>
  <c r="BK145" i="7"/>
  <c r="J126" i="7"/>
  <c r="BK135" i="7"/>
  <c r="J132" i="7"/>
  <c r="J155" i="7"/>
  <c r="J127" i="7"/>
  <c r="J150" i="7"/>
  <c r="BK131" i="8"/>
  <c r="J135" i="8"/>
  <c r="J131" i="8"/>
  <c r="BK121" i="8"/>
  <c r="J120" i="8"/>
  <c r="BK140" i="9"/>
  <c r="J140" i="9"/>
  <c r="BK211" i="2"/>
  <c r="BK149" i="2"/>
  <c r="BK217" i="2"/>
  <c r="BK172" i="2"/>
  <c r="BK199" i="2"/>
  <c r="BK177" i="2"/>
  <c r="BK137" i="2"/>
  <c r="J144" i="2"/>
  <c r="BK682" i="3"/>
  <c r="J650" i="3"/>
  <c r="J453" i="3"/>
  <c r="J311" i="3"/>
  <c r="J197" i="3"/>
  <c r="J745" i="3"/>
  <c r="BK661" i="3"/>
  <c r="J537" i="3"/>
  <c r="J438" i="3"/>
  <c r="BK343" i="3"/>
  <c r="J652" i="3"/>
  <c r="BK590" i="3"/>
  <c r="BK533" i="3"/>
  <c r="BK397" i="3"/>
  <c r="BK235" i="3"/>
  <c r="J734" i="3"/>
  <c r="J660" i="3"/>
  <c r="BK625" i="3"/>
  <c r="J549" i="3"/>
  <c r="J397" i="3"/>
  <c r="J293" i="3"/>
  <c r="BK152" i="3"/>
  <c r="J778" i="3"/>
  <c r="BK762" i="3"/>
  <c r="J689" i="3"/>
  <c r="BK666" i="3"/>
  <c r="J627" i="3"/>
  <c r="J524" i="3"/>
  <c r="BK285" i="3"/>
  <c r="J176" i="3"/>
  <c r="BK683" i="3"/>
  <c r="J640" i="3"/>
  <c r="BK521" i="3"/>
  <c r="J417" i="3"/>
  <c r="BK271" i="3"/>
  <c r="J170" i="3"/>
  <c r="BK643" i="3"/>
  <c r="J513" i="3"/>
  <c r="BK311" i="3"/>
  <c r="BK166" i="3"/>
  <c r="J691" i="3"/>
  <c r="BK652" i="3"/>
  <c r="J575" i="3"/>
  <c r="BK455" i="3"/>
  <c r="BK201" i="3"/>
  <c r="BK220" i="4"/>
  <c r="BK183" i="4"/>
  <c r="J129" i="4"/>
  <c r="J224" i="4"/>
  <c r="J203" i="4"/>
  <c r="BK173" i="4"/>
  <c r="BK126" i="4"/>
  <c r="J207" i="4"/>
  <c r="BK172" i="4"/>
  <c r="J225" i="4"/>
  <c r="J190" i="4"/>
  <c r="BK142" i="4"/>
  <c r="BK228" i="4"/>
  <c r="BK199" i="4"/>
  <c r="BK170" i="4"/>
  <c r="BK203" i="4"/>
  <c r="BK151" i="4"/>
  <c r="J131" i="4"/>
  <c r="J180" i="4"/>
  <c r="J157" i="4"/>
  <c r="BK127" i="4"/>
  <c r="J122" i="5"/>
  <c r="J126" i="5"/>
  <c r="BK129" i="5"/>
  <c r="J135" i="6"/>
  <c r="BK147" i="6"/>
  <c r="BK130" i="6"/>
  <c r="BK126" i="6"/>
  <c r="BK122" i="6"/>
  <c r="J125" i="6"/>
  <c r="J153" i="7"/>
  <c r="BK146" i="7"/>
  <c r="J124" i="7"/>
  <c r="BK149" i="7"/>
  <c r="BK156" i="7"/>
  <c r="J135" i="7"/>
  <c r="BK140" i="7"/>
  <c r="BK158" i="7"/>
  <c r="BK142" i="7"/>
  <c r="BK123" i="7"/>
  <c r="J145" i="7"/>
  <c r="J134" i="7"/>
  <c r="BK159" i="7"/>
  <c r="BK136" i="7"/>
  <c r="BK122" i="7"/>
  <c r="BK127" i="8"/>
  <c r="J130" i="8"/>
  <c r="J129" i="8"/>
  <c r="J127" i="8"/>
  <c r="J128" i="9"/>
  <c r="J133" i="9"/>
  <c r="BK174" i="2"/>
  <c r="BK146" i="2"/>
  <c r="J220" i="2"/>
  <c r="J207" i="2"/>
  <c r="J174" i="2"/>
  <c r="J131" i="2"/>
  <c r="J170" i="2"/>
  <c r="J146" i="2"/>
  <c r="J149" i="2"/>
  <c r="BK158" i="2"/>
  <c r="BK657" i="3"/>
  <c r="J527" i="3"/>
  <c r="J383" i="3"/>
  <c r="J275" i="3"/>
  <c r="BK154" i="3"/>
  <c r="BK675" i="3"/>
  <c r="BK474" i="3"/>
  <c r="BK344" i="3"/>
  <c r="J666" i="3"/>
  <c r="J615" i="3"/>
  <c r="BK545" i="3"/>
  <c r="J455" i="3"/>
  <c r="J322" i="3"/>
  <c r="BK170" i="3"/>
  <c r="BK681" i="3"/>
  <c r="BK640" i="3"/>
  <c r="J589" i="3"/>
  <c r="J502" i="3"/>
  <c r="J343" i="3"/>
  <c r="BK783" i="3"/>
  <c r="J768" i="3"/>
  <c r="BK743" i="3"/>
  <c r="J675" i="3"/>
  <c r="J637" i="3"/>
  <c r="J452" i="3"/>
  <c r="J297" i="3"/>
  <c r="BK185" i="3"/>
  <c r="BK685" i="3"/>
  <c r="BK631" i="3"/>
  <c r="J519" i="3"/>
  <c r="J362" i="3"/>
  <c r="J237" i="3"/>
  <c r="J179" i="3"/>
  <c r="BK627" i="3"/>
  <c r="J504" i="3"/>
  <c r="J281" i="3"/>
  <c r="BK176" i="3"/>
  <c r="J671" i="3"/>
  <c r="J651" i="3"/>
  <c r="J556" i="3"/>
  <c r="BK462" i="3"/>
  <c r="J289" i="3"/>
  <c r="BK225" i="4"/>
  <c r="BK193" i="4"/>
  <c r="J142" i="4"/>
  <c r="J228" i="4"/>
  <c r="BK207" i="4"/>
  <c r="J178" i="4"/>
  <c r="BK235" i="4"/>
  <c r="BK196" i="4"/>
  <c r="J149" i="4"/>
  <c r="J216" i="4"/>
  <c r="J188" i="4"/>
  <c r="J147" i="4"/>
  <c r="BK123" i="4"/>
  <c r="J195" i="4"/>
  <c r="BK174" i="4"/>
  <c r="BK229" i="4"/>
  <c r="BK188" i="4"/>
  <c r="J123" i="4"/>
  <c r="BK171" i="4"/>
  <c r="J136" i="4"/>
  <c r="BK124" i="5"/>
  <c r="J121" i="5"/>
  <c r="J120" i="5"/>
  <c r="J133" i="6"/>
  <c r="J141" i="6"/>
  <c r="J120" i="6"/>
  <c r="J131" i="6"/>
  <c r="J149" i="6"/>
  <c r="BK124" i="6"/>
  <c r="J122" i="6"/>
  <c r="BK140" i="6"/>
  <c r="J126" i="6"/>
  <c r="BK133" i="6"/>
  <c r="BK129" i="6"/>
  <c r="BK151" i="7"/>
  <c r="J123" i="7"/>
  <c r="J148" i="7"/>
  <c r="BK161" i="7"/>
  <c r="J130" i="7"/>
  <c r="BK153" i="7"/>
  <c r="J160" i="7"/>
  <c r="J143" i="7"/>
  <c r="BK124" i="7"/>
  <c r="BK162" i="7"/>
  <c r="BK143" i="7"/>
  <c r="BK164" i="7"/>
  <c r="J152" i="7"/>
  <c r="BK128" i="7"/>
  <c r="BK129" i="8"/>
  <c r="BK133" i="8"/>
  <c r="BK124" i="8"/>
  <c r="J126" i="8"/>
  <c r="J130" i="9"/>
  <c r="BK127" i="9"/>
  <c r="BK130" i="9"/>
  <c r="P190" i="2" l="1"/>
  <c r="BK236" i="3"/>
  <c r="J236" i="3" s="1"/>
  <c r="J102" i="3" s="1"/>
  <c r="BK457" i="3"/>
  <c r="J457" i="3"/>
  <c r="J106" i="3" s="1"/>
  <c r="R555" i="3"/>
  <c r="P616" i="3"/>
  <c r="BK680" i="3"/>
  <c r="J680" i="3" s="1"/>
  <c r="J111" i="3" s="1"/>
  <c r="BK744" i="3"/>
  <c r="J744" i="3"/>
  <c r="J113" i="3" s="1"/>
  <c r="R122" i="4"/>
  <c r="BK145" i="4"/>
  <c r="J145" i="4"/>
  <c r="J98" i="4" s="1"/>
  <c r="BK234" i="4"/>
  <c r="J234" i="4" s="1"/>
  <c r="J101" i="4" s="1"/>
  <c r="R119" i="5"/>
  <c r="R118" i="5"/>
  <c r="P131" i="9"/>
  <c r="T126" i="2"/>
  <c r="P210" i="2"/>
  <c r="P205" i="2"/>
  <c r="BK137" i="3"/>
  <c r="BK161" i="3"/>
  <c r="J161" i="3" s="1"/>
  <c r="J99" i="3" s="1"/>
  <c r="T175" i="3"/>
  <c r="BK222" i="3"/>
  <c r="J222" i="3" s="1"/>
  <c r="J101" i="3" s="1"/>
  <c r="BK413" i="3"/>
  <c r="J413" i="3"/>
  <c r="J103" i="3" s="1"/>
  <c r="BK503" i="3"/>
  <c r="J503" i="3" s="1"/>
  <c r="J107" i="3" s="1"/>
  <c r="BK641" i="3"/>
  <c r="J641" i="3"/>
  <c r="J110" i="3" s="1"/>
  <c r="T680" i="3"/>
  <c r="P744" i="3"/>
  <c r="R761" i="3"/>
  <c r="P122" i="4"/>
  <c r="T145" i="4"/>
  <c r="BK119" i="5"/>
  <c r="BK121" i="6"/>
  <c r="P121" i="7"/>
  <c r="P118" i="7"/>
  <c r="AU100" i="1" s="1"/>
  <c r="P119" i="8"/>
  <c r="P118" i="8" s="1"/>
  <c r="AU101" i="1" s="1"/>
  <c r="P126" i="2"/>
  <c r="P125" i="2"/>
  <c r="P236" i="3"/>
  <c r="P457" i="3"/>
  <c r="T555" i="3"/>
  <c r="R616" i="3"/>
  <c r="BK690" i="3"/>
  <c r="J690" i="3"/>
  <c r="J112" i="3" s="1"/>
  <c r="P761" i="3"/>
  <c r="P184" i="4"/>
  <c r="T121" i="7"/>
  <c r="T118" i="7" s="1"/>
  <c r="BK131" i="9"/>
  <c r="J131" i="9" s="1"/>
  <c r="J100" i="9" s="1"/>
  <c r="T131" i="9"/>
  <c r="BK190" i="2"/>
  <c r="J190" i="2" s="1"/>
  <c r="J99" i="2" s="1"/>
  <c r="T210" i="2"/>
  <c r="T205" i="2"/>
  <c r="T137" i="3"/>
  <c r="T161" i="3"/>
  <c r="BK175" i="3"/>
  <c r="J175" i="3"/>
  <c r="J100" i="3" s="1"/>
  <c r="R222" i="3"/>
  <c r="P413" i="3"/>
  <c r="R503" i="3"/>
  <c r="BK616" i="3"/>
  <c r="J616" i="3" s="1"/>
  <c r="J109" i="3" s="1"/>
  <c r="P680" i="3"/>
  <c r="T744" i="3"/>
  <c r="T761" i="3"/>
  <c r="T184" i="4"/>
  <c r="T119" i="5"/>
  <c r="T118" i="5" s="1"/>
  <c r="T125" i="9"/>
  <c r="T124" i="9" s="1"/>
  <c r="T123" i="9" s="1"/>
  <c r="T134" i="9"/>
  <c r="BK126" i="2"/>
  <c r="BK125" i="2" s="1"/>
  <c r="T190" i="2"/>
  <c r="BK210" i="2"/>
  <c r="J210" i="2"/>
  <c r="J102" i="2" s="1"/>
  <c r="R236" i="3"/>
  <c r="T457" i="3"/>
  <c r="P555" i="3"/>
  <c r="T641" i="3"/>
  <c r="T690" i="3"/>
  <c r="R184" i="4"/>
  <c r="T234" i="4"/>
  <c r="T232" i="4" s="1"/>
  <c r="T121" i="6"/>
  <c r="T118" i="6" s="1"/>
  <c r="T119" i="8"/>
  <c r="T118" i="8" s="1"/>
  <c r="R125" i="9"/>
  <c r="R131" i="9"/>
  <c r="R126" i="2"/>
  <c r="P137" i="3"/>
  <c r="R161" i="3"/>
  <c r="R175" i="3"/>
  <c r="T222" i="3"/>
  <c r="T413" i="3"/>
  <c r="T503" i="3"/>
  <c r="T616" i="3"/>
  <c r="R680" i="3"/>
  <c r="R744" i="3"/>
  <c r="BK761" i="3"/>
  <c r="J761" i="3" s="1"/>
  <c r="J114" i="3" s="1"/>
  <c r="T122" i="4"/>
  <c r="T121" i="4" s="1"/>
  <c r="P145" i="4"/>
  <c r="P234" i="4"/>
  <c r="P232" i="4" s="1"/>
  <c r="BK121" i="7"/>
  <c r="J121" i="7" s="1"/>
  <c r="J98" i="7" s="1"/>
  <c r="BK134" i="9"/>
  <c r="J134" i="9"/>
  <c r="J101" i="9" s="1"/>
  <c r="R190" i="2"/>
  <c r="R210" i="2"/>
  <c r="R205" i="2"/>
  <c r="T236" i="3"/>
  <c r="T136" i="3"/>
  <c r="R457" i="3"/>
  <c r="BK555" i="3"/>
  <c r="J555" i="3" s="1"/>
  <c r="J108" i="3" s="1"/>
  <c r="R641" i="3"/>
  <c r="R690" i="3"/>
  <c r="BK122" i="4"/>
  <c r="R145" i="4"/>
  <c r="R121" i="6"/>
  <c r="R118" i="6"/>
  <c r="R121" i="7"/>
  <c r="R118" i="7" s="1"/>
  <c r="R119" i="8"/>
  <c r="R118" i="8"/>
  <c r="BK125" i="9"/>
  <c r="J125" i="9"/>
  <c r="J98" i="9" s="1"/>
  <c r="P134" i="9"/>
  <c r="R137" i="3"/>
  <c r="P161" i="3"/>
  <c r="P175" i="3"/>
  <c r="P222" i="3"/>
  <c r="R413" i="3"/>
  <c r="P503" i="3"/>
  <c r="P641" i="3"/>
  <c r="P690" i="3"/>
  <c r="BK184" i="4"/>
  <c r="J184" i="4" s="1"/>
  <c r="J99" i="4" s="1"/>
  <c r="R234" i="4"/>
  <c r="R232" i="4" s="1"/>
  <c r="P119" i="5"/>
  <c r="P118" i="5" s="1"/>
  <c r="AU98" i="1" s="1"/>
  <c r="P121" i="6"/>
  <c r="P118" i="6" s="1"/>
  <c r="AU99" i="1" s="1"/>
  <c r="BK119" i="8"/>
  <c r="J119" i="8" s="1"/>
  <c r="J97" i="8" s="1"/>
  <c r="P125" i="9"/>
  <c r="P124" i="9"/>
  <c r="P123" i="9" s="1"/>
  <c r="AU102" i="1" s="1"/>
  <c r="R134" i="9"/>
  <c r="BK227" i="2"/>
  <c r="J227" i="2" s="1"/>
  <c r="J104" i="2" s="1"/>
  <c r="BK454" i="3"/>
  <c r="J454" i="3"/>
  <c r="J104" i="3" s="1"/>
  <c r="BK128" i="5"/>
  <c r="J128" i="5" s="1"/>
  <c r="J98" i="5" s="1"/>
  <c r="BK206" i="2"/>
  <c r="J206" i="2"/>
  <c r="J101" i="2" s="1"/>
  <c r="BK119" i="6"/>
  <c r="J119" i="6" s="1"/>
  <c r="J97" i="6" s="1"/>
  <c r="BK134" i="8"/>
  <c r="J134" i="8" s="1"/>
  <c r="J98" i="8" s="1"/>
  <c r="BK782" i="3"/>
  <c r="J782" i="3" s="1"/>
  <c r="J115" i="3" s="1"/>
  <c r="BK119" i="7"/>
  <c r="J119" i="7"/>
  <c r="J97" i="7" s="1"/>
  <c r="BK223" i="2"/>
  <c r="J223" i="2" s="1"/>
  <c r="J103" i="2" s="1"/>
  <c r="BK232" i="4"/>
  <c r="J232" i="4"/>
  <c r="J100" i="4" s="1"/>
  <c r="BK129" i="9"/>
  <c r="J129" i="9" s="1"/>
  <c r="J99" i="9" s="1"/>
  <c r="BK137" i="9"/>
  <c r="J137" i="9"/>
  <c r="J102" i="9" s="1"/>
  <c r="BK139" i="9"/>
  <c r="J139" i="9" s="1"/>
  <c r="J103" i="9" s="1"/>
  <c r="F120" i="9"/>
  <c r="J89" i="9"/>
  <c r="BE128" i="9"/>
  <c r="BE133" i="9"/>
  <c r="J120" i="9"/>
  <c r="BE132" i="9"/>
  <c r="BE135" i="9"/>
  <c r="BE136" i="9"/>
  <c r="BE138" i="9"/>
  <c r="E85" i="9"/>
  <c r="J91" i="9"/>
  <c r="F91" i="9"/>
  <c r="BE126" i="9"/>
  <c r="BE127" i="9"/>
  <c r="BE130" i="9"/>
  <c r="BE140" i="9"/>
  <c r="E85" i="8"/>
  <c r="J89" i="8"/>
  <c r="BE135" i="8"/>
  <c r="F92" i="8"/>
  <c r="BE120" i="8"/>
  <c r="BE121" i="8"/>
  <c r="BE122" i="8"/>
  <c r="BE123" i="8"/>
  <c r="BE124" i="8"/>
  <c r="F114" i="8"/>
  <c r="BE125" i="8"/>
  <c r="BE126" i="8"/>
  <c r="BE127" i="8"/>
  <c r="BE132" i="8"/>
  <c r="J91" i="8"/>
  <c r="BE129" i="8"/>
  <c r="BE130" i="8"/>
  <c r="BE131" i="8"/>
  <c r="J92" i="8"/>
  <c r="BE128" i="8"/>
  <c r="BE133" i="8"/>
  <c r="E85" i="7"/>
  <c r="J92" i="7"/>
  <c r="J114" i="7"/>
  <c r="BE120" i="7"/>
  <c r="BE125" i="7"/>
  <c r="BE134" i="7"/>
  <c r="BE135" i="7"/>
  <c r="BE146" i="7"/>
  <c r="BE147" i="7"/>
  <c r="BE163" i="7"/>
  <c r="J121" i="6"/>
  <c r="J98" i="6" s="1"/>
  <c r="F115" i="7"/>
  <c r="BE128" i="7"/>
  <c r="BE130" i="7"/>
  <c r="BE136" i="7"/>
  <c r="BE137" i="7"/>
  <c r="BE140" i="7"/>
  <c r="BE157" i="7"/>
  <c r="BE158" i="7"/>
  <c r="J112" i="7"/>
  <c r="BE126" i="7"/>
  <c r="BE127" i="7"/>
  <c r="BE129" i="7"/>
  <c r="BE131" i="7"/>
  <c r="BE139" i="7"/>
  <c r="BE141" i="7"/>
  <c r="BE161" i="7"/>
  <c r="BE164" i="7"/>
  <c r="F91" i="7"/>
  <c r="BE142" i="7"/>
  <c r="BE143" i="7"/>
  <c r="BE148" i="7"/>
  <c r="BE160" i="7"/>
  <c r="BE162" i="7"/>
  <c r="BE123" i="7"/>
  <c r="BE124" i="7"/>
  <c r="BE132" i="7"/>
  <c r="BE133" i="7"/>
  <c r="BE149" i="7"/>
  <c r="BE150" i="7"/>
  <c r="BE138" i="7"/>
  <c r="BE151" i="7"/>
  <c r="BE152" i="7"/>
  <c r="BE153" i="7"/>
  <c r="BE154" i="7"/>
  <c r="BE155" i="7"/>
  <c r="BE156" i="7"/>
  <c r="BE122" i="7"/>
  <c r="BE144" i="7"/>
  <c r="BE145" i="7"/>
  <c r="BE159" i="7"/>
  <c r="BE165" i="7"/>
  <c r="F92" i="6"/>
  <c r="BE122" i="6"/>
  <c r="J92" i="6"/>
  <c r="BE145" i="6"/>
  <c r="BE149" i="6"/>
  <c r="J89" i="6"/>
  <c r="BE132" i="6"/>
  <c r="BE135" i="6"/>
  <c r="BE141" i="6"/>
  <c r="J119" i="5"/>
  <c r="J97" i="5" s="1"/>
  <c r="J91" i="6"/>
  <c r="BE133" i="6"/>
  <c r="BE139" i="6"/>
  <c r="BE143" i="6"/>
  <c r="BE124" i="6"/>
  <c r="BE125" i="6"/>
  <c r="BE126" i="6"/>
  <c r="BE128" i="6"/>
  <c r="BE130" i="6"/>
  <c r="BE131" i="6"/>
  <c r="BE134" i="6"/>
  <c r="BE136" i="6"/>
  <c r="BE137" i="6"/>
  <c r="BE146" i="6"/>
  <c r="BE147" i="6"/>
  <c r="F114" i="6"/>
  <c r="E85" i="6"/>
  <c r="BE127" i="6"/>
  <c r="BE138" i="6"/>
  <c r="BE144" i="6"/>
  <c r="BE148" i="6"/>
  <c r="BE120" i="6"/>
  <c r="BE129" i="6"/>
  <c r="BE140" i="6"/>
  <c r="J122" i="4"/>
  <c r="J97" i="4" s="1"/>
  <c r="F91" i="5"/>
  <c r="E108" i="5"/>
  <c r="J92" i="5"/>
  <c r="F115" i="5"/>
  <c r="BE121" i="5"/>
  <c r="BE127" i="5"/>
  <c r="J114" i="5"/>
  <c r="BE120" i="5"/>
  <c r="BE124" i="5"/>
  <c r="BE125" i="5"/>
  <c r="J112" i="5"/>
  <c r="BE122" i="5"/>
  <c r="BE123" i="5"/>
  <c r="BE126" i="5"/>
  <c r="BE129" i="5"/>
  <c r="BB98" i="1"/>
  <c r="E85" i="4"/>
  <c r="J92" i="4"/>
  <c r="BE129" i="4"/>
  <c r="BE130" i="4"/>
  <c r="BE147" i="4"/>
  <c r="J137" i="3"/>
  <c r="J98" i="3" s="1"/>
  <c r="J89" i="4"/>
  <c r="BE127" i="4"/>
  <c r="BE134" i="4"/>
  <c r="BE138" i="4"/>
  <c r="BE142" i="4"/>
  <c r="BE164" i="4"/>
  <c r="BE166" i="4"/>
  <c r="BE168" i="4"/>
  <c r="BE170" i="4"/>
  <c r="BE173" i="4"/>
  <c r="BE174" i="4"/>
  <c r="BE176" i="4"/>
  <c r="BE188" i="4"/>
  <c r="BE192" i="4"/>
  <c r="F117" i="4"/>
  <c r="BE144" i="4"/>
  <c r="BE146" i="4"/>
  <c r="BE157" i="4"/>
  <c r="BE171" i="4"/>
  <c r="BE172" i="4"/>
  <c r="BE179" i="4"/>
  <c r="BE182" i="4"/>
  <c r="BE190" i="4"/>
  <c r="BE193" i="4"/>
  <c r="BE195" i="4"/>
  <c r="BE207" i="4"/>
  <c r="BE222" i="4"/>
  <c r="J91" i="4"/>
  <c r="BE124" i="4"/>
  <c r="BE126" i="4"/>
  <c r="BE128" i="4"/>
  <c r="BE132" i="4"/>
  <c r="BE183" i="4"/>
  <c r="BE186" i="4"/>
  <c r="BE214" i="4"/>
  <c r="BE226" i="4"/>
  <c r="F92" i="4"/>
  <c r="BE131" i="4"/>
  <c r="BE149" i="4"/>
  <c r="BE161" i="4"/>
  <c r="BE178" i="4"/>
  <c r="BE185" i="4"/>
  <c r="BE196" i="4"/>
  <c r="BE203" i="4"/>
  <c r="BE208" i="4"/>
  <c r="BE212" i="4"/>
  <c r="BE228" i="4"/>
  <c r="BE235" i="4"/>
  <c r="BE123" i="4"/>
  <c r="BE140" i="4"/>
  <c r="BE159" i="4"/>
  <c r="BE189" i="4"/>
  <c r="BE205" i="4"/>
  <c r="BE220" i="4"/>
  <c r="BE224" i="4"/>
  <c r="BE225" i="4"/>
  <c r="BE229" i="4"/>
  <c r="BE136" i="4"/>
  <c r="BE155" i="4"/>
  <c r="BE163" i="4"/>
  <c r="BE198" i="4"/>
  <c r="BE199" i="4"/>
  <c r="BE201" i="4"/>
  <c r="BE223" i="4"/>
  <c r="BE233" i="4"/>
  <c r="BE125" i="4"/>
  <c r="BE151" i="4"/>
  <c r="BE153" i="4"/>
  <c r="BE180" i="4"/>
  <c r="BE181" i="4"/>
  <c r="BE210" i="4"/>
  <c r="BE216" i="4"/>
  <c r="BE218" i="4"/>
  <c r="BE231" i="4"/>
  <c r="BE236" i="4"/>
  <c r="F91" i="3"/>
  <c r="J131" i="3"/>
  <c r="BE170" i="3"/>
  <c r="BE171" i="3"/>
  <c r="BE176" i="3"/>
  <c r="BE189" i="3"/>
  <c r="BE216" i="3"/>
  <c r="BE237" i="3"/>
  <c r="BE275" i="3"/>
  <c r="BE281" i="3"/>
  <c r="BE335" i="3"/>
  <c r="BE343" i="3"/>
  <c r="BE344" i="3"/>
  <c r="BE438" i="3"/>
  <c r="BE482" i="3"/>
  <c r="BE619" i="3"/>
  <c r="BE634" i="3"/>
  <c r="BE640" i="3"/>
  <c r="BE686" i="3"/>
  <c r="BE688" i="3"/>
  <c r="BE689" i="3"/>
  <c r="BE745" i="3"/>
  <c r="BE750" i="3"/>
  <c r="BK205" i="2"/>
  <c r="J205" i="2" s="1"/>
  <c r="J100" i="2" s="1"/>
  <c r="J92" i="3"/>
  <c r="BE138" i="3"/>
  <c r="BE185" i="3"/>
  <c r="BE187" i="3"/>
  <c r="BE285" i="3"/>
  <c r="BE293" i="3"/>
  <c r="BE297" i="3"/>
  <c r="BE366" i="3"/>
  <c r="BE383" i="3"/>
  <c r="BE387" i="3"/>
  <c r="BE452" i="3"/>
  <c r="BE462" i="3"/>
  <c r="BE551" i="3"/>
  <c r="BE637" i="3"/>
  <c r="BE649" i="3"/>
  <c r="BE660" i="3"/>
  <c r="E125" i="3"/>
  <c r="BE147" i="3"/>
  <c r="BE154" i="3"/>
  <c r="BE213" i="3"/>
  <c r="BE248" i="3"/>
  <c r="BE257" i="3"/>
  <c r="BE301" i="3"/>
  <c r="BE311" i="3"/>
  <c r="BE397" i="3"/>
  <c r="BE424" i="3"/>
  <c r="BE453" i="3"/>
  <c r="BE490" i="3"/>
  <c r="BE496" i="3"/>
  <c r="BE529" i="3"/>
  <c r="BE537" i="3"/>
  <c r="BE545" i="3"/>
  <c r="BE549" i="3"/>
  <c r="BE575" i="3"/>
  <c r="BE629" i="3"/>
  <c r="BE682" i="3"/>
  <c r="BE722" i="3"/>
  <c r="BE734" i="3"/>
  <c r="BE760" i="3"/>
  <c r="BE179" i="3"/>
  <c r="BE183" i="3"/>
  <c r="BE227" i="3"/>
  <c r="BE231" i="3"/>
  <c r="BE235" i="3"/>
  <c r="BE271" i="3"/>
  <c r="BE289" i="3"/>
  <c r="BE365" i="3"/>
  <c r="BE466" i="3"/>
  <c r="BE474" i="3"/>
  <c r="BE504" i="3"/>
  <c r="BE506" i="3"/>
  <c r="BE510" i="3"/>
  <c r="BE541" i="3"/>
  <c r="BE615" i="3"/>
  <c r="BE617" i="3"/>
  <c r="BE642" i="3"/>
  <c r="BE735" i="3"/>
  <c r="BE762" i="3"/>
  <c r="BE764" i="3"/>
  <c r="BE766" i="3"/>
  <c r="BE768" i="3"/>
  <c r="BE778" i="3"/>
  <c r="BE781" i="3"/>
  <c r="BE783" i="3"/>
  <c r="BE797" i="3"/>
  <c r="J89" i="3"/>
  <c r="BE142" i="3"/>
  <c r="BE191" i="3"/>
  <c r="BE197" i="3"/>
  <c r="BE201" i="3"/>
  <c r="BE205" i="3"/>
  <c r="BE209" i="3"/>
  <c r="BE223" i="3"/>
  <c r="BE322" i="3"/>
  <c r="BE360" i="3"/>
  <c r="BE370" i="3"/>
  <c r="BE411" i="3"/>
  <c r="BE455" i="3"/>
  <c r="BE458" i="3"/>
  <c r="BE519" i="3"/>
  <c r="BE590" i="3"/>
  <c r="BE593" i="3"/>
  <c r="BE636" i="3"/>
  <c r="BE652" i="3"/>
  <c r="BE653" i="3"/>
  <c r="BE661" i="3"/>
  <c r="BE662" i="3"/>
  <c r="BE666" i="3"/>
  <c r="BE685" i="3"/>
  <c r="BE743" i="3"/>
  <c r="F92" i="3"/>
  <c r="BE152" i="3"/>
  <c r="BE156" i="3"/>
  <c r="BE162" i="3"/>
  <c r="BE166" i="3"/>
  <c r="BE414" i="3"/>
  <c r="BE417" i="3"/>
  <c r="BE513" i="3"/>
  <c r="BE527" i="3"/>
  <c r="BE625" i="3"/>
  <c r="BE656" i="3"/>
  <c r="BE657" i="3"/>
  <c r="BE658" i="3"/>
  <c r="BE675" i="3"/>
  <c r="BE679" i="3"/>
  <c r="J126" i="2"/>
  <c r="J98" i="2" s="1"/>
  <c r="BE362" i="3"/>
  <c r="BE412" i="3"/>
  <c r="BE421" i="3"/>
  <c r="BE470" i="3"/>
  <c r="BE516" i="3"/>
  <c r="BE524" i="3"/>
  <c r="BE559" i="3"/>
  <c r="BE571" i="3"/>
  <c r="BE594" i="3"/>
  <c r="BE631" i="3"/>
  <c r="BE650" i="3"/>
  <c r="BE651" i="3"/>
  <c r="BE655" i="3"/>
  <c r="BE659" i="3"/>
  <c r="BE670" i="3"/>
  <c r="BE671" i="3"/>
  <c r="BE681" i="3"/>
  <c r="BE348" i="3"/>
  <c r="BE350" i="3"/>
  <c r="BE498" i="3"/>
  <c r="BE502" i="3"/>
  <c r="BE521" i="3"/>
  <c r="BE533" i="3"/>
  <c r="BE554" i="3"/>
  <c r="BE556" i="3"/>
  <c r="BE561" i="3"/>
  <c r="BE574" i="3"/>
  <c r="BE589" i="3"/>
  <c r="BE601" i="3"/>
  <c r="BE622" i="3"/>
  <c r="BE627" i="3"/>
  <c r="BE643" i="3"/>
  <c r="BE654" i="3"/>
  <c r="BE683" i="3"/>
  <c r="BE684" i="3"/>
  <c r="BE687" i="3"/>
  <c r="BE691" i="3"/>
  <c r="BE703" i="3"/>
  <c r="BE715" i="3"/>
  <c r="BE721" i="3"/>
  <c r="BE755" i="3"/>
  <c r="J89" i="2"/>
  <c r="BE137" i="2"/>
  <c r="BE152" i="2"/>
  <c r="BE170" i="2"/>
  <c r="BE174" i="2"/>
  <c r="BE214" i="2"/>
  <c r="F92" i="2"/>
  <c r="J120" i="2"/>
  <c r="BE164" i="2"/>
  <c r="BE177" i="2"/>
  <c r="BE192" i="2"/>
  <c r="BE134" i="2"/>
  <c r="BE149" i="2"/>
  <c r="J92" i="2"/>
  <c r="BE144" i="2"/>
  <c r="BE146" i="2"/>
  <c r="BE158" i="2"/>
  <c r="BE167" i="2"/>
  <c r="BE193" i="2"/>
  <c r="E85" i="2"/>
  <c r="F91" i="2"/>
  <c r="BE155" i="2"/>
  <c r="BE180" i="2"/>
  <c r="BE195" i="2"/>
  <c r="BE197" i="2"/>
  <c r="BE211" i="2"/>
  <c r="BE217" i="2"/>
  <c r="BE220" i="2"/>
  <c r="BE224" i="2"/>
  <c r="BE228" i="2"/>
  <c r="BE127" i="2"/>
  <c r="BE131" i="2"/>
  <c r="BE161" i="2"/>
  <c r="BE172" i="2"/>
  <c r="BE191" i="2"/>
  <c r="BE199" i="2"/>
  <c r="BE201" i="2"/>
  <c r="BE207" i="2"/>
  <c r="F37" i="2"/>
  <c r="BD95" i="1"/>
  <c r="J34" i="4"/>
  <c r="AW97" i="1" s="1"/>
  <c r="F37" i="4"/>
  <c r="BD97" i="1" s="1"/>
  <c r="F34" i="4"/>
  <c r="BA97" i="1" s="1"/>
  <c r="F35" i="4"/>
  <c r="BB97" i="1" s="1"/>
  <c r="F36" i="5"/>
  <c r="BC98" i="1" s="1"/>
  <c r="F37" i="5"/>
  <c r="BD98" i="1" s="1"/>
  <c r="F35" i="6"/>
  <c r="BB99" i="1" s="1"/>
  <c r="F34" i="6"/>
  <c r="BA99" i="1" s="1"/>
  <c r="F34" i="7"/>
  <c r="BA100" i="1" s="1"/>
  <c r="F36" i="9"/>
  <c r="BC102" i="1" s="1"/>
  <c r="F36" i="2"/>
  <c r="BC95" i="1" s="1"/>
  <c r="F37" i="3"/>
  <c r="BD96" i="1" s="1"/>
  <c r="F34" i="8"/>
  <c r="BA101" i="1" s="1"/>
  <c r="F34" i="9"/>
  <c r="BA102" i="1" s="1"/>
  <c r="J34" i="2"/>
  <c r="AW95" i="1" s="1"/>
  <c r="J34" i="3"/>
  <c r="AW96" i="1" s="1"/>
  <c r="F37" i="7"/>
  <c r="BD100" i="1" s="1"/>
  <c r="F35" i="2"/>
  <c r="BB95" i="1" s="1"/>
  <c r="F36" i="3"/>
  <c r="BC96" i="1" s="1"/>
  <c r="J34" i="6"/>
  <c r="AW99" i="1" s="1"/>
  <c r="F36" i="7"/>
  <c r="BC100" i="1" s="1"/>
  <c r="F35" i="9"/>
  <c r="BB102" i="1" s="1"/>
  <c r="F34" i="2"/>
  <c r="BA95" i="1" s="1"/>
  <c r="F35" i="3"/>
  <c r="BB96" i="1" s="1"/>
  <c r="J34" i="8"/>
  <c r="AW101" i="1" s="1"/>
  <c r="F35" i="8"/>
  <c r="BB101" i="1" s="1"/>
  <c r="F34" i="3"/>
  <c r="BA96" i="1" s="1"/>
  <c r="F37" i="8"/>
  <c r="BD101" i="1" s="1"/>
  <c r="F36" i="8"/>
  <c r="BC101" i="1" s="1"/>
  <c r="F36" i="4"/>
  <c r="BC97" i="1" s="1"/>
  <c r="F35" i="7"/>
  <c r="BB100" i="1" s="1"/>
  <c r="F37" i="9"/>
  <c r="BD102" i="1" s="1"/>
  <c r="J34" i="5"/>
  <c r="AW98" i="1" s="1"/>
  <c r="F34" i="5"/>
  <c r="BA98" i="1" s="1"/>
  <c r="F37" i="6"/>
  <c r="BD99" i="1" s="1"/>
  <c r="F36" i="6"/>
  <c r="BC99" i="1" s="1"/>
  <c r="J34" i="7"/>
  <c r="AW100" i="1" s="1"/>
  <c r="J34" i="9"/>
  <c r="AW102" i="1" s="1"/>
  <c r="BK124" i="2" l="1"/>
  <c r="J124" i="2" s="1"/>
  <c r="J30" i="2" s="1"/>
  <c r="J125" i="2"/>
  <c r="J97" i="2" s="1"/>
  <c r="BK456" i="3"/>
  <c r="J456" i="3" s="1"/>
  <c r="J105" i="3" s="1"/>
  <c r="P124" i="2"/>
  <c r="AU95" i="1"/>
  <c r="BK118" i="5"/>
  <c r="J118" i="5" s="1"/>
  <c r="J96" i="5" s="1"/>
  <c r="P136" i="3"/>
  <c r="P121" i="4"/>
  <c r="AU97" i="1"/>
  <c r="T125" i="2"/>
  <c r="T124" i="2"/>
  <c r="BK118" i="7"/>
  <c r="J118" i="7" s="1"/>
  <c r="J96" i="7" s="1"/>
  <c r="R125" i="2"/>
  <c r="R124" i="2"/>
  <c r="P456" i="3"/>
  <c r="BK118" i="6"/>
  <c r="J118" i="6"/>
  <c r="J96" i="6"/>
  <c r="R124" i="9"/>
  <c r="R123" i="9"/>
  <c r="T456" i="3"/>
  <c r="T135" i="3"/>
  <c r="BK118" i="8"/>
  <c r="J118" i="8"/>
  <c r="J96" i="8"/>
  <c r="BK121" i="4"/>
  <c r="J121" i="4" s="1"/>
  <c r="J30" i="4" s="1"/>
  <c r="AG97" i="1" s="1"/>
  <c r="R456" i="3"/>
  <c r="R135" i="3" s="1"/>
  <c r="R136" i="3"/>
  <c r="BK136" i="3"/>
  <c r="J136" i="3"/>
  <c r="J97" i="3" s="1"/>
  <c r="R121" i="4"/>
  <c r="BK124" i="9"/>
  <c r="BK123" i="9"/>
  <c r="J123" i="9" s="1"/>
  <c r="J96" i="9" s="1"/>
  <c r="AG95" i="1"/>
  <c r="J96" i="2"/>
  <c r="J33" i="3"/>
  <c r="AV96" i="1" s="1"/>
  <c r="AT96" i="1" s="1"/>
  <c r="F33" i="2"/>
  <c r="AZ95" i="1" s="1"/>
  <c r="F33" i="5"/>
  <c r="AZ98" i="1"/>
  <c r="F33" i="7"/>
  <c r="AZ100" i="1"/>
  <c r="BA94" i="1"/>
  <c r="AW94" i="1" s="1"/>
  <c r="AK30" i="1" s="1"/>
  <c r="F33" i="4"/>
  <c r="AZ97" i="1" s="1"/>
  <c r="F33" i="8"/>
  <c r="AZ101" i="1" s="1"/>
  <c r="J33" i="8"/>
  <c r="AV101" i="1" s="1"/>
  <c r="AT101" i="1" s="1"/>
  <c r="BD94" i="1"/>
  <c r="W33" i="1"/>
  <c r="J33" i="2"/>
  <c r="AV95" i="1"/>
  <c r="AT95" i="1" s="1"/>
  <c r="J33" i="5"/>
  <c r="AV98" i="1"/>
  <c r="AT98" i="1" s="1"/>
  <c r="F33" i="6"/>
  <c r="AZ99" i="1" s="1"/>
  <c r="F33" i="9"/>
  <c r="AZ102" i="1" s="1"/>
  <c r="BB94" i="1"/>
  <c r="W31" i="1"/>
  <c r="J33" i="4"/>
  <c r="AV97" i="1" s="1"/>
  <c r="AT97" i="1" s="1"/>
  <c r="J33" i="7"/>
  <c r="AV100" i="1" s="1"/>
  <c r="AT100" i="1" s="1"/>
  <c r="BC94" i="1"/>
  <c r="W32" i="1"/>
  <c r="F33" i="3"/>
  <c r="AZ96" i="1"/>
  <c r="J33" i="6"/>
  <c r="AV99" i="1"/>
  <c r="AT99" i="1" s="1"/>
  <c r="J33" i="9"/>
  <c r="AV102" i="1"/>
  <c r="AT102" i="1"/>
  <c r="AN95" i="1" l="1"/>
  <c r="AN97" i="1"/>
  <c r="P135" i="3"/>
  <c r="AU96" i="1" s="1"/>
  <c r="AU94" i="1" s="1"/>
  <c r="BK135" i="3"/>
  <c r="J135" i="3"/>
  <c r="J96" i="3" s="1"/>
  <c r="J96" i="4"/>
  <c r="J124" i="9"/>
  <c r="J97" i="9"/>
  <c r="J39" i="4"/>
  <c r="J39" i="2"/>
  <c r="J30" i="7"/>
  <c r="AG100" i="1" s="1"/>
  <c r="AX94" i="1"/>
  <c r="J30" i="6"/>
  <c r="AG99" i="1"/>
  <c r="J30" i="8"/>
  <c r="AG101" i="1" s="1"/>
  <c r="AZ94" i="1"/>
  <c r="W29" i="1" s="1"/>
  <c r="J30" i="5"/>
  <c r="AG98" i="1"/>
  <c r="W30" i="1"/>
  <c r="AY94" i="1"/>
  <c r="J30" i="9"/>
  <c r="AG102" i="1" s="1"/>
  <c r="J39" i="7" l="1"/>
  <c r="J39" i="5"/>
  <c r="J39" i="9"/>
  <c r="J39" i="6"/>
  <c r="J39" i="8"/>
  <c r="AN101" i="1"/>
  <c r="AN98" i="1"/>
  <c r="AN100" i="1"/>
  <c r="AN99" i="1"/>
  <c r="AN102" i="1"/>
  <c r="J30" i="3"/>
  <c r="AG96" i="1" s="1"/>
  <c r="AN96" i="1" s="1"/>
  <c r="AV94" i="1"/>
  <c r="AK29" i="1"/>
  <c r="J39" i="3" l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<sst xmlns="http://schemas.openxmlformats.org/spreadsheetml/2006/main" count="11996" uniqueCount="1645">
  <si>
    <t>Export Komplet</t>
  </si>
  <si>
    <t/>
  </si>
  <si>
    <t>2.0</t>
  </si>
  <si>
    <t>False</t>
  </si>
  <si>
    <t>{f1c4c571-c67d-4483-88fd-cafa30ccd073}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</si>
  <si>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</si>
  <si>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</si>
  <si>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</si>
  <si>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</si>
  <si>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</si>
  <si>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</si>
  <si>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</si>
  <si>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</si>
  <si>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</si>
  <si>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</si>
  <si>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</si>
  <si>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</si>
  <si>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462022 - Požární zbrojnice Břvany</t>
  </si>
  <si>
    <t>KSO:</t>
  </si>
  <si>
    <t>CC-CZ:</t>
  </si>
  <si>
    <t>Místo:</t>
  </si>
  <si>
    <t xml:space="preserve"> </t>
  </si>
  <si>
    <t>Datum:</t>
  </si>
  <si>
    <t>8. 9. 2023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</si>
  <si>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</si>
  <si>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</si>
  <si>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</si>
  <si>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</si>
  <si>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</si>
  <si>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</si>
  <si>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</si>
  <si>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</si>
  <si>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</si>
  <si>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</si>
  <si>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</si>
  <si>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</si>
  <si>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</si>
  <si>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</si>
  <si>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</si>
  <si>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</si>
  <si>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</si>
  <si>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</si>
  <si>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</si>
  <si>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</si>
  <si>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</si>
  <si>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</si>
  <si>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</si>
  <si>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</si>
  <si>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</si>
  <si>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</si>
  <si>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</si>
  <si>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</si>
  <si>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</si>
  <si>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</si>
  <si>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</si>
  <si>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</si>
  <si>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</si>
  <si>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</si>
  <si>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</si>
  <si>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</si>
  <si>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</si>
  <si>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</si>
  <si>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</si>
  <si>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</si>
  <si>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</si>
  <si>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</si>
  <si>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</si>
  <si>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</si>
  <si>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</si>
  <si>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</si>
  <si>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</si>
  <si>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</si>
  <si>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</si>
  <si>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</si>
  <si>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</si>
  <si>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</si>
  <si>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</si>
  <si>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45202201</t>
  </si>
  <si>
    <t>Bourací práce</t>
  </si>
  <si>
    <t>STA</t>
  </si>
  <si>
    <t>1</t>
  </si>
  <si>
    <t>{05a75dad-d2dc-4f79-aaa1-05e4ccde9bab}</t>
  </si>
  <si>
    <t>2</t>
  </si>
  <si>
    <t>45202202</t>
  </si>
  <si>
    <t>Nový stav</t>
  </si>
  <si>
    <t>{eb73f2ba-49d4-46b8-8dc7-ca482944844e}</t>
  </si>
  <si>
    <t>45202203</t>
  </si>
  <si>
    <t>Zdravotechnika</t>
  </si>
  <si>
    <t>{3176e292-1ffd-4ccc-9758-81d466813147}</t>
  </si>
  <si>
    <t>45202203.1</t>
  </si>
  <si>
    <t>Plynová přípojka</t>
  </si>
  <si>
    <t>{3f01cb6b-1198-43dd-92ab-e78492a9010c}</t>
  </si>
  <si>
    <t>45202204</t>
  </si>
  <si>
    <t>Ústřední vytápění</t>
  </si>
  <si>
    <t>{b2762a54-53b5-405c-adff-1aa768e240c1}</t>
  </si>
  <si>
    <t>45202205</t>
  </si>
  <si>
    <t>Elektroinstalace</t>
  </si>
  <si>
    <t>{7e2f35b0-a6ac-4050-8294-80ae5b0b3a70}</t>
  </si>
  <si>
    <t>45202206</t>
  </si>
  <si>
    <t>Vzduchotechnika</t>
  </si>
  <si>
    <t>{47d66813-aecd-4eb6-bc43-fd435a948d6b}</t>
  </si>
  <si>
    <t>45202207</t>
  </si>
  <si>
    <t>VRN</t>
  </si>
  <si>
    <t>{ea2275b1-229a-4ff4-8613-ef82f85f9b17}</t>
  </si>
  <si>
    <t>KRYCÍ LIST SOUPISU PRACÍ</t>
  </si>
  <si>
    <t>Objekt:</t>
  </si>
  <si>
    <t>45202201 -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</si>
  <si>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</si>
  <si>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</si>
  <si>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</si>
  <si>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</si>
  <si>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</si>
  <si>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</si>
  <si>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</si>
  <si>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</si>
  <si>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</si>
  <si>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</si>
  <si>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764 - Konstrukce klempířské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</si>
  <si>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</si>
  <si>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</si>
  <si>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</si>
  <si>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</si>
  <si>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</si>
  <si>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</si>
  <si>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</si>
  <si>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</si>
  <si>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</si>
  <si>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</si>
  <si>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</si>
  <si>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</si>
  <si>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</si>
  <si>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</si>
  <si>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</si>
  <si>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</si>
  <si>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</si>
  <si>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</si>
  <si>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</si>
  <si>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</si>
  <si>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</si>
  <si>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961055111</t>
  </si>
  <si>
    <t>Bourání základů ze ŽB</t>
  </si>
  <si>
    <t>m3</t>
  </si>
  <si>
    <t>4</t>
  </si>
  <si>
    <t>2042648956</t>
  </si>
  <si>
    <t>VV</t>
  </si>
  <si>
    <t>pod komínem</t>
  </si>
  <si>
    <t>1,0*0,8*0,5</t>
  </si>
  <si>
    <t>Součet</t>
  </si>
  <si>
    <t>962031132</t>
  </si>
  <si>
    <t>Bourání příček z cihel pálených na MVC tl do 100 mm</t>
  </si>
  <si>
    <t>m2</t>
  </si>
  <si>
    <t>(1,4*3,6)-(0,8*2,02)</t>
  </si>
  <si>
    <t>3</t>
  </si>
  <si>
    <t>962031133</t>
  </si>
  <si>
    <t>Bourání příček z cihel pálených na MVC tl do 150 mm</t>
  </si>
  <si>
    <t>(9,05)+(4,55*3,6)-(0,9*2,02)</t>
  </si>
  <si>
    <t>962032231</t>
  </si>
  <si>
    <t>Bourání zdiva z cihel pálených nebo vápenopískových na MV nebo MVC přes 1 m3</t>
  </si>
  <si>
    <t>6</t>
  </si>
  <si>
    <t>(3,6*3,25)*0,35-(1,15*2,08)*0,35+(0,75+2,75+5,295)*3,25*0,18-(0,7*2,02)*2*0,18</t>
  </si>
  <si>
    <t>atika</t>
  </si>
  <si>
    <t>(11,99+14,72)*0,35*0,5</t>
  </si>
  <si>
    <t>komín</t>
  </si>
  <si>
    <t>0,8*0,5*3,8</t>
  </si>
  <si>
    <t>5</t>
  </si>
  <si>
    <t>962032631</t>
  </si>
  <si>
    <t>Bourání zdiva komínového nad střechou z cihel na MV nebo MVC</t>
  </si>
  <si>
    <t>-1918217480</t>
  </si>
  <si>
    <t>0,8*0,5*2,0</t>
  </si>
  <si>
    <t>963011512</t>
  </si>
  <si>
    <t>Bourání stropů z tvárnic pálených do nosníků ocelových tl do 150 mm</t>
  </si>
  <si>
    <t>8</t>
  </si>
  <si>
    <t>(113,19)</t>
  </si>
  <si>
    <t>7</t>
  </si>
  <si>
    <t>965081213</t>
  </si>
  <si>
    <t>Bourání podlah z dlaždic keramických nebo xylolitových tl do 10 mm plochy přes 1 m2</t>
  </si>
  <si>
    <t>10</t>
  </si>
  <si>
    <t>(133,19)</t>
  </si>
  <si>
    <t>968062374</t>
  </si>
  <si>
    <t>Vybourání dřevěných rámů oken zdvojených včetně křídel pl do 1 m2</t>
  </si>
  <si>
    <t>12</t>
  </si>
  <si>
    <t>(0,525*0,55)</t>
  </si>
  <si>
    <t>968062375</t>
  </si>
  <si>
    <t>Vybourání dřevěných rámů oken zdvojených včetně křídel pl do 2 m2</t>
  </si>
  <si>
    <t>14</t>
  </si>
  <si>
    <t>(1,18*2,08)*4+(1,18*1,45)*2</t>
  </si>
  <si>
    <t>968062456</t>
  </si>
  <si>
    <t>Vybourání dřevěných dveřních zárubní pl přes 2 m2</t>
  </si>
  <si>
    <t>16</t>
  </si>
  <si>
    <t>(1,15*2,08)+(0,94*2,26)</t>
  </si>
  <si>
    <t>11</t>
  </si>
  <si>
    <t>968072455</t>
  </si>
  <si>
    <t>Vybourání kovových dveřních zárubní pl do 2 m2</t>
  </si>
  <si>
    <t>18</t>
  </si>
  <si>
    <t>(1,0*2,02)+(0,7*2,02)*2+(0,8*2,02)+(0,9*2,02)</t>
  </si>
  <si>
    <t>971033251</t>
  </si>
  <si>
    <t>Vybourání otvorů ve zdivu cihelném pl do 0,0225 m2 na MVC nebo MV tl do 450 mm</t>
  </si>
  <si>
    <t>kus</t>
  </si>
  <si>
    <t>20</t>
  </si>
  <si>
    <t>(2,00)</t>
  </si>
  <si>
    <t>13</t>
  </si>
  <si>
    <t>971033561</t>
  </si>
  <si>
    <t>Vybourání otvorů ve zdivu cihelném pl do 1 m2 na MVC nebo MV tl do 600 mm</t>
  </si>
  <si>
    <t>22</t>
  </si>
  <si>
    <t>(1,0*0,6)*0,35</t>
  </si>
  <si>
    <t>974031664</t>
  </si>
  <si>
    <t>Vysekání rýh ve zdivu cihelném pro vtahování nosníků hl do 150 mm v do 150 mm</t>
  </si>
  <si>
    <t>m</t>
  </si>
  <si>
    <t>2086035560</t>
  </si>
  <si>
    <t>1,2*2</t>
  </si>
  <si>
    <t>974031666</t>
  </si>
  <si>
    <t>Vysekání rýh ve zdivu cihelném pro vtahování nosníků hl do 150 mm v do 250 mm</t>
  </si>
  <si>
    <t>2123381017</t>
  </si>
  <si>
    <t>1,4*2</t>
  </si>
  <si>
    <t>978011191</t>
  </si>
  <si>
    <t>Otlučení vnitřní vápenné nebo vápenocementové omítky stropů v rozsahu do 100 %</t>
  </si>
  <si>
    <t>24</t>
  </si>
  <si>
    <t>17</t>
  </si>
  <si>
    <t>978013191</t>
  </si>
  <si>
    <t>Otlučení vnitřní vápenné nebo vápenocementové omítky stěn stěn v rozsahu do 100 %</t>
  </si>
  <si>
    <t>26</t>
  </si>
  <si>
    <t>(6,07+12,41)*2*3,6+(4,55+6,745)*2*3,6+(4,55+6,775)*2*3,6</t>
  </si>
  <si>
    <t>978015391</t>
  </si>
  <si>
    <t>Otlučení vnější vápenné nebo vápenocementové vnější omítky stupně členitosti 1 a 2 rozsahu do 100%</t>
  </si>
  <si>
    <t>28</t>
  </si>
  <si>
    <t>pohled severovýchodní :</t>
  </si>
  <si>
    <t>(59,35)</t>
  </si>
  <si>
    <t>pohled severozápadní :</t>
  </si>
  <si>
    <t>(57,24)</t>
  </si>
  <si>
    <t>pohled jihozápadní :</t>
  </si>
  <si>
    <t>(65,05)</t>
  </si>
  <si>
    <t>pohled jihovýchodní :</t>
  </si>
  <si>
    <t>(58,60)</t>
  </si>
  <si>
    <t>997</t>
  </si>
  <si>
    <t>Přesun sutě</t>
  </si>
  <si>
    <t>19</t>
  </si>
  <si>
    <t>997013112</t>
  </si>
  <si>
    <t>Vnitrostaveništní doprava suti a vybouraných hmot pro budovy v přes 6 do 9 m s použitím mechanizace</t>
  </si>
  <si>
    <t>t</t>
  </si>
  <si>
    <t>1851483042</t>
  </si>
  <si>
    <t>997013501</t>
  </si>
  <si>
    <t>Odvoz suti a vybouraných hmot na skládku nebo meziskládku do 1 km se složením</t>
  </si>
  <si>
    <t>899487228</t>
  </si>
  <si>
    <t>997013509</t>
  </si>
  <si>
    <t>Příplatek k odvozu suti a vybouraných hmot na skládku ZKD 1 km přes 1 km</t>
  </si>
  <si>
    <t>32</t>
  </si>
  <si>
    <t>61,690*74</t>
  </si>
  <si>
    <t>997013609</t>
  </si>
  <si>
    <t>Poplatek za uložení na skládce (skládkovné) stavebního odpadu ze směsí nebo oddělených frakcí betonu, cihel a keramických výrobků kód odpadu 17 01 07</t>
  </si>
  <si>
    <t>-131276011</t>
  </si>
  <si>
    <t>61,69-(0,9+1,66)-12,0</t>
  </si>
  <si>
    <t>23</t>
  </si>
  <si>
    <t>997013811</t>
  </si>
  <si>
    <t>Poplatek za uložení stavebního dřevěného odpadu na skládce (skládkovné)</t>
  </si>
  <si>
    <t>36</t>
  </si>
  <si>
    <t>0,9</t>
  </si>
  <si>
    <t>997013822</t>
  </si>
  <si>
    <t>Poplatek za uložení stavebního odpadu s oleji nebo ropnými látkami na skládce (skládkovné)</t>
  </si>
  <si>
    <t>38</t>
  </si>
  <si>
    <t>1,66</t>
  </si>
  <si>
    <t>25</t>
  </si>
  <si>
    <t>997013831</t>
  </si>
  <si>
    <t>Poplatek za uložení stavebního směsného odpadu na skládce (skládkovné)</t>
  </si>
  <si>
    <t>40</t>
  </si>
  <si>
    <t>(61,69-(0,9+1,66))*0,2</t>
  </si>
  <si>
    <t>12,0-11,826</t>
  </si>
  <si>
    <t>PSV</t>
  </si>
  <si>
    <t>Práce a dodávky PSV</t>
  </si>
  <si>
    <t>712</t>
  </si>
  <si>
    <t>Povlakové krytiny</t>
  </si>
  <si>
    <t>712340832</t>
  </si>
  <si>
    <t>Odstranění povlakové krytiny střech do 10° z pásů NAIP přitavených v plné ploše dvouvrstvé</t>
  </si>
  <si>
    <t>1906455083</t>
  </si>
  <si>
    <t>(11,9*13,95)</t>
  </si>
  <si>
    <t>764</t>
  </si>
  <si>
    <t>Konstrukce klempířské</t>
  </si>
  <si>
    <t>27</t>
  </si>
  <si>
    <t>764002841</t>
  </si>
  <si>
    <t>Demontáž oplechování horních ploch zdí a nadezdívek do suti</t>
  </si>
  <si>
    <t>46</t>
  </si>
  <si>
    <t>(14,36+11,63+14,36)</t>
  </si>
  <si>
    <t>764002851</t>
  </si>
  <si>
    <t>Demontáž oplechování parapetů do suti</t>
  </si>
  <si>
    <t>48</t>
  </si>
  <si>
    <t>(1,18+1,18+1,18+1,18+1,18+1,18+1,18)</t>
  </si>
  <si>
    <t>29</t>
  </si>
  <si>
    <t>764004801</t>
  </si>
  <si>
    <t>Demontáž podokapního žlabu do suti</t>
  </si>
  <si>
    <t>50</t>
  </si>
  <si>
    <t>(11,63)</t>
  </si>
  <si>
    <t>30</t>
  </si>
  <si>
    <t>764004861</t>
  </si>
  <si>
    <t>Demontáž svodu do suti</t>
  </si>
  <si>
    <t>52</t>
  </si>
  <si>
    <t>(4,65)</t>
  </si>
  <si>
    <t>766</t>
  </si>
  <si>
    <t>Konstrukce truhlářské</t>
  </si>
  <si>
    <t>31</t>
  </si>
  <si>
    <t>766691914</t>
  </si>
  <si>
    <t>Vyvěšení nebo zavěšení dřevěných křídel dveří pl do 2 m2</t>
  </si>
  <si>
    <t>54</t>
  </si>
  <si>
    <t>767</t>
  </si>
  <si>
    <t>Konstrukce zámečnické</t>
  </si>
  <si>
    <t>767996701</t>
  </si>
  <si>
    <t>Demontáž atypických zámečnických konstrukcí řezáním hmotnosti jednotlivých dílů do 50 kg</t>
  </si>
  <si>
    <t>kg</t>
  </si>
  <si>
    <t>56</t>
  </si>
  <si>
    <t>(30,0*5)</t>
  </si>
  <si>
    <t>zasyp</t>
  </si>
  <si>
    <t>7,168</t>
  </si>
  <si>
    <t>keramobklad</t>
  </si>
  <si>
    <t>73,701</t>
  </si>
  <si>
    <t>45202202 - Nový stav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</si>
  <si>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</si>
  <si>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</si>
  <si>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</si>
  <si>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</si>
  <si>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</si>
  <si>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</si>
  <si>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</si>
  <si>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</si>
  <si>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</si>
  <si>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 vč. přesunu hmot</t>
  </si>
  <si>
    <t xml:space="preserve">    767 - Konstrukce zámečnické vč. přesunu hmot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</si>
  <si>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</si>
  <si>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</si>
  <si>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</si>
  <si>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</si>
  <si>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Zemní práce</t>
  </si>
  <si>
    <t>132112131</t>
  </si>
  <si>
    <t>Hloubení nezapažených rýh šířky do 800 mm v soudržných horninách třídy těžitelnosti I skupiny 1 a 2 ručně</t>
  </si>
  <si>
    <t>-564065290</t>
  </si>
  <si>
    <t>fasáda - sokl :</t>
  </si>
  <si>
    <t>(0,67+1,29+5,75+1,29+5,57+14,72+11,99+14,72)*0,5*0,8</t>
  </si>
  <si>
    <t>162251101</t>
  </si>
  <si>
    <t>Vodorovné přemístění do 20 m výkopku/sypaniny z horniny třídy těžitelnosti I skupiny 1 až 3</t>
  </si>
  <si>
    <t>920270752</t>
  </si>
  <si>
    <t>22,4</t>
  </si>
  <si>
    <t>zásyp</t>
  </si>
  <si>
    <t>1627511.7</t>
  </si>
  <si>
    <t>Vodorovné přemístění  výkopku/sypaniny z horniny třídy těžitelnosti I skupiny 1 až 3 na skládku dodavatele</t>
  </si>
  <si>
    <t>-1484599023</t>
  </si>
  <si>
    <t>-zasyp</t>
  </si>
  <si>
    <t>167111101</t>
  </si>
  <si>
    <t>Nakládání výkopku z hornin třídy těžitelnosti I skupiny 1 až 3 ručně</t>
  </si>
  <si>
    <t>-1154994311</t>
  </si>
  <si>
    <t>171201231</t>
  </si>
  <si>
    <t>Poplatek za uložení zeminy a kamení na recyklační skládce (skládkovné) kód odpadu 17 05 04</t>
  </si>
  <si>
    <t>-1079201082</t>
  </si>
  <si>
    <t>15,232*1,8</t>
  </si>
  <si>
    <t>174111101</t>
  </si>
  <si>
    <t>Zásyp jam, šachet rýh nebo kolem objektů sypaninou se zhutněním ručně</t>
  </si>
  <si>
    <t>1811994283</t>
  </si>
  <si>
    <t>(0,67+1,29+5,75+1,29+5,57+14,72+11,99+14,72)*0,8*0,5</t>
  </si>
  <si>
    <t>-(0,67+1,29+5,75+1,29+5,57+14,72+11,99+14,72)*0,8*(0,5-0,16)</t>
  </si>
  <si>
    <t>Zakládání</t>
  </si>
  <si>
    <t>274321511</t>
  </si>
  <si>
    <t>Základové pasy ze ŽB bez zvýšených nároků na prostředí tř. C 25/30</t>
  </si>
  <si>
    <t>-1352817825</t>
  </si>
  <si>
    <t>274351121</t>
  </si>
  <si>
    <t>Zřízení bednění základových pasů rovného</t>
  </si>
  <si>
    <t>-1455041198</t>
  </si>
  <si>
    <t>(1,0+0,8)*2*0,5</t>
  </si>
  <si>
    <t>274351122</t>
  </si>
  <si>
    <t>Odstranění bednění základových pasů rovného</t>
  </si>
  <si>
    <t>-1024715279</t>
  </si>
  <si>
    <t>274361821</t>
  </si>
  <si>
    <t>Výztuž základových pasů betonářskou ocelí 10 505 (R)</t>
  </si>
  <si>
    <t>110128437</t>
  </si>
  <si>
    <t>předpoklad</t>
  </si>
  <si>
    <t>0,4*100,0*0,001</t>
  </si>
  <si>
    <t>Svislé a kompletní konstrukce</t>
  </si>
  <si>
    <t>310237251</t>
  </si>
  <si>
    <t>Zazdívka otvorů pl přes 0,09 do 0,25 m2 ve zdivu nadzákladovém cihlami pálenými tl přes 300 do 450 mm</t>
  </si>
  <si>
    <t>1838988334</t>
  </si>
  <si>
    <t>310238211</t>
  </si>
  <si>
    <t>Zazdívka otvorů pl přes 0,25 do 1 m2 ve zdivu nadzákladovém cihlami pálenými na MVC</t>
  </si>
  <si>
    <t>221539261</t>
  </si>
  <si>
    <t>parapet</t>
  </si>
  <si>
    <t>1,0*0,9*0,35</t>
  </si>
  <si>
    <t>314272507</t>
  </si>
  <si>
    <t>Komínové těleso betonové s integrovanou izolací dvouprůduchové s větrací šachtou s izostatickými vložkami D 16/16 cm v 3 m</t>
  </si>
  <si>
    <t>soubor</t>
  </si>
  <si>
    <t>792215985</t>
  </si>
  <si>
    <t>314272513</t>
  </si>
  <si>
    <t>Příplatek ke komínovému tělesu dvouprůduchovému betonovému s integrovanou izolací s izostatickými vložkami D 16/16 cm ZKD 1 m výšky</t>
  </si>
  <si>
    <t>2082567383</t>
  </si>
  <si>
    <t>4,5</t>
  </si>
  <si>
    <t>3171422.1</t>
  </si>
  <si>
    <t>Překlady nenosné přímé z pórobetonu Ytong v příčkách tl 100 mm pro světlost otvoru do 1010 mm</t>
  </si>
  <si>
    <t>-1203790189</t>
  </si>
  <si>
    <t>3171423.2</t>
  </si>
  <si>
    <t>Překlady nenosné přímé z pórobetonu Ytong v příčkách tl 150 mm pro světlost otvoru do 1010 mm</t>
  </si>
  <si>
    <t>2096717077</t>
  </si>
  <si>
    <t>317234410</t>
  </si>
  <si>
    <t>Vyzdívka mezi nosníky z cihel pálených na MC</t>
  </si>
  <si>
    <t>1982359116</t>
  </si>
  <si>
    <t>P1 L80/80/6</t>
  </si>
  <si>
    <t>1,2*0,25*0,1</t>
  </si>
  <si>
    <t>2xi160</t>
  </si>
  <si>
    <t>1,4*0,1*0,16</t>
  </si>
  <si>
    <t>317944321</t>
  </si>
  <si>
    <t>Válcované nosníky do č.12 dodatečně osazované do připravených otvorů</t>
  </si>
  <si>
    <t>2082887692</t>
  </si>
  <si>
    <t>2*1,2*7,34*0,001</t>
  </si>
  <si>
    <t>317944323</t>
  </si>
  <si>
    <t>Válcované nosníky č.14 až 22 dodatečně osazované do připravených otvorů</t>
  </si>
  <si>
    <t>-266070316</t>
  </si>
  <si>
    <t>2*1,4*17,9*0,001</t>
  </si>
  <si>
    <t>342272225</t>
  </si>
  <si>
    <t>Příčka z pórobetonových hladkých tvárnic na tenkovrstvou maltu tl 100 mm</t>
  </si>
  <si>
    <t>630897015</t>
  </si>
  <si>
    <t>1.NP :</t>
  </si>
  <si>
    <t>(3,02+2,4+4,55+1,6+1,6+1,85+1,85)*3,85-(0,9*2,02)*3-(0,8*2,02)*3</t>
  </si>
  <si>
    <t>342272245</t>
  </si>
  <si>
    <t>Příčka z pórobetonových hladkých tvárnic na tenkovrstvou maltu tl 150 mm</t>
  </si>
  <si>
    <t>621945612</t>
  </si>
  <si>
    <t>342291121</t>
  </si>
  <si>
    <t>Ukotvení příček k cihelným konstrukcím plochými kotvami</t>
  </si>
  <si>
    <t>-1549553147</t>
  </si>
  <si>
    <t>3,8*7</t>
  </si>
  <si>
    <t>346244381</t>
  </si>
  <si>
    <t>Plentování jednostranné v do 200 mm válcovaných nosníků cihlami</t>
  </si>
  <si>
    <t>-1070977393</t>
  </si>
  <si>
    <t>2*1,2*0,1</t>
  </si>
  <si>
    <t>2*1,4*0,16</t>
  </si>
  <si>
    <t>Vodorovné konstrukce</t>
  </si>
  <si>
    <t>417321414</t>
  </si>
  <si>
    <t>Ztužující pásy a věnce ze ŽB tř. C 20/25</t>
  </si>
  <si>
    <t>nad 1.NP :</t>
  </si>
  <si>
    <t>(6,17+14,3+5,15+14,3+11,57+14,3)*0,25*0,25</t>
  </si>
  <si>
    <t>417351115</t>
  </si>
  <si>
    <t>Zřízení bednění ztužujících věnců</t>
  </si>
  <si>
    <t>(6,17+14,3+5,15+14,3+11,57+14,3)*0,25*2</t>
  </si>
  <si>
    <t>417351116</t>
  </si>
  <si>
    <t>Odstranění bednění ztužujících věnců</t>
  </si>
  <si>
    <t>417361821</t>
  </si>
  <si>
    <t>Výztuž ztužujících pásů a věnců betonářskou ocelí 10 505</t>
  </si>
  <si>
    <t>Úpravy povrchů, podlahy a osazování výplní</t>
  </si>
  <si>
    <t>612131101</t>
  </si>
  <si>
    <t>Cementový postřik vnitřních stěn nanášený celoplošně ručně</t>
  </si>
  <si>
    <t>hladká omítka :</t>
  </si>
  <si>
    <t>(73,701)</t>
  </si>
  <si>
    <t>Mezisoučet</t>
  </si>
  <si>
    <t>štuková omítka :</t>
  </si>
  <si>
    <t>(279,189)</t>
  </si>
  <si>
    <t>ostění a nadpraží oken, dveří :</t>
  </si>
  <si>
    <t>(9,65)</t>
  </si>
  <si>
    <t>612321121</t>
  </si>
  <si>
    <t>Vápenocementová omítka hladká jednovrstvá vnitřních stěn nanášená ručně</t>
  </si>
  <si>
    <t>"místnost 1.04" (1,8+2,4)*2*1,8-(0,8*1,8)-(0,9*1,8)</t>
  </si>
  <si>
    <t>"místnost 1.05" (0,9+1,175+0,9)*2,0+(1,895+1,175+1,895)*1,8-(0,8*1,8)*2</t>
  </si>
  <si>
    <t>"místnost 1.06" (0,925+1,6)*2*1,8-(0,8*1,8)</t>
  </si>
  <si>
    <t>"místnost 1.07" (2,65+2,4)*2*1,8-(0,9*1,8)-(0,525*0,09)-(0,8*1,8)</t>
  </si>
  <si>
    <t>"místnost 1.08" (2,0+1,0+2,0)*2,0+(1,6+1,175+2,795+1,175)*1,8-(0,8*1,8)*2</t>
  </si>
  <si>
    <t>"místnost 1.09" (0,925+1,6)*2*1,8-(0,8*1,8)</t>
  </si>
  <si>
    <t>612321141</t>
  </si>
  <si>
    <t>Vápenocementová omítka štuková dvouvrstvá vnitřních stěn nanášená ručně</t>
  </si>
  <si>
    <t>"místnost 1.01" (1,35+1,13)*2*3,6-(1,13*2,26)-(1,0*2,0)</t>
  </si>
  <si>
    <t>"místnost 1.02" (3,02+1,38)*2*3,6-(0,9*2,02)*4-(1,0*2,0)</t>
  </si>
  <si>
    <t>"místnost 1.03" (4,55+6,745)*2*3,6-(1,18*2,08)*4-(0,9*2,02)</t>
  </si>
  <si>
    <t>"místnost 1.04" (1,8+2,4)*2*0,85-(0,8*0,22)-(0,9*0,22)</t>
  </si>
  <si>
    <t>"místnost 1.05" (0,9+1,175+0,9)*0,65+(1,895+1,175+1,895)*0,85-(0,8*0,22)*2-(1,0*0,6)</t>
  </si>
  <si>
    <t>"místnost 1.06" (0,925+1,6)*2*0,85-(0,8*0,22)</t>
  </si>
  <si>
    <t>"místnost 1.07" (2,65+2,4)*2*0,85-(0,8*0,22)-(0,9*0,22)-(0,525*0,46)</t>
  </si>
  <si>
    <t>"místnost 1.08" (2,05+1,0+2,05)*0,65+(1,6+1,175+2,795+1,175)*0,85-(0,8*0,22)*2-(1,0*0,6)</t>
  </si>
  <si>
    <t>"místnost 1.09" (0,925+1,6)*2*0,85-(0,8*0,22)</t>
  </si>
  <si>
    <t>"místnost 1.10" (6,07+12,41)*2*3,6-(3,6*3,25)-(0,9*2,02)*2-(1,18*1,45)*2-(0,3*0,3)-(0,15*0,3)</t>
  </si>
  <si>
    <t>"místnost 1.11" (1,75+1,75)*2*3,6-(0,9*2,02)-(0,15*0,15)</t>
  </si>
  <si>
    <t>612325302</t>
  </si>
  <si>
    <t>Vápenocementová štuková omítka ostění nebo nadpraží</t>
  </si>
  <si>
    <t>(2,08+1,18+2,08)*0,23*4+(2,26+0,94+2,26)*0,27+(0,55+0,525+0,55)*0,23+(0,6+1,0+0,6)*0,23*2+(1,45+1,18+1,45)*0,23*2</t>
  </si>
  <si>
    <t>615142012</t>
  </si>
  <si>
    <t>Potažení vnitřních nosníků rabicovým pletivem</t>
  </si>
  <si>
    <t>28596371</t>
  </si>
  <si>
    <t>1,2*(0,1*2+0,35)</t>
  </si>
  <si>
    <t>1,4*(0,2*2+0,35)</t>
  </si>
  <si>
    <t>33</t>
  </si>
  <si>
    <t>6211311.1</t>
  </si>
  <si>
    <t>Penetrace akrylát-silikon vnějších podhledů nanášená ručně</t>
  </si>
  <si>
    <t>-217842944</t>
  </si>
  <si>
    <t>přesah střechy :</t>
  </si>
  <si>
    <t>6,58*(0,2+0,23)/Cos(15)*2*2+14,8*(0,497+0,23)+14,8*(0,498+0,23)+(5,75*1,29)</t>
  </si>
  <si>
    <t>34</t>
  </si>
  <si>
    <t>621142001</t>
  </si>
  <si>
    <t>Potažení vnějších podhledů sklovláknitým pletivem vtlačeným do tenkovrstvé hmoty</t>
  </si>
  <si>
    <t>6,58*(0,2+0,25)/Cos(15)*2*2+14,8*(0,497+0,25)+14,8*(0,498+0,25)+(5,75*1,29)</t>
  </si>
  <si>
    <t>35</t>
  </si>
  <si>
    <t>621211001</t>
  </si>
  <si>
    <t>Montáž kontaktního zateplení vnějších podhledů z polystyrénových desek tl do 40 mm</t>
  </si>
  <si>
    <t>-1103863607</t>
  </si>
  <si>
    <t>(6,58*(0,2+0,23)/Cos(15)*2*2+14,8*(0,497+0,23)+14,8*(0,498+0,23)+(5,75*1,29))</t>
  </si>
  <si>
    <t>M</t>
  </si>
  <si>
    <t>28375931</t>
  </si>
  <si>
    <t>deska EPS 70 fasádní λ=0,039 tl 30mm</t>
  </si>
  <si>
    <t>764661778</t>
  </si>
  <si>
    <t>(6,58*(0,2+0,23)/Cos(15)*2*2+14,8*(0,497+0,23)+14,8*(0,498+0,23)+(5,75*1,29))*1,05</t>
  </si>
  <si>
    <t>37</t>
  </si>
  <si>
    <t>621531011</t>
  </si>
  <si>
    <t>Tenkovrstvá silikonová zrnitá omítka tl. 1,5 mm včetně penetrace vnějších podhledů</t>
  </si>
  <si>
    <t>-1462898630</t>
  </si>
  <si>
    <t>622131.21</t>
  </si>
  <si>
    <t>Penetrace akrylát-silikon vnějších stěn nanášená ručně</t>
  </si>
  <si>
    <t>790864591</t>
  </si>
  <si>
    <t>fasáda :</t>
  </si>
  <si>
    <t>(0,35+1,29+6,07+1,29+5,25+14,40+11,67+14,40)*4,353</t>
  </si>
  <si>
    <t>odečet otvorů :</t>
  </si>
  <si>
    <t>-((3,6*2,99)+(1,18*2,08)*4+(0,94*2,26)+(0,525*0,55)+(1,0*0,6)*2+(1,18*1,45)*2)</t>
  </si>
  <si>
    <t>štíty :</t>
  </si>
  <si>
    <t>(11,67*2,222)/2*2</t>
  </si>
  <si>
    <t>39</t>
  </si>
  <si>
    <t>622135001</t>
  </si>
  <si>
    <t>Vyrovnání podkladu vnějších stěn maltou vápenocementovou tl do 10 mm</t>
  </si>
  <si>
    <t>2016868568</t>
  </si>
  <si>
    <t>vyspravení po otlučení</t>
  </si>
  <si>
    <t>622142001</t>
  </si>
  <si>
    <t>Potažení vnějších stěn sklovláknitým pletivem vtlačeným do tenkovrstvé hmoty</t>
  </si>
  <si>
    <t>(0,67+1,29+5,75+1,29+5,57+14,72+11,99+14,72)*3,853</t>
  </si>
  <si>
    <t>(2,99+3,6+2,99)*0,51+(2,08+1,18+2,08)*0,16*4+(2,26+0,94+2,26)*0,16+(0,55+0,525+0,55)*0,16+(0,6+1,0+0,6)*0,16*2+(1,45+1,18+1,45)*0,16*2</t>
  </si>
  <si>
    <t>(11,99*2,222)/2*2</t>
  </si>
  <si>
    <t>41</t>
  </si>
  <si>
    <t>622143003</t>
  </si>
  <si>
    <t>Montáž omítkových plastových nebo pozinkovaných rohových profilů s tkaninou</t>
  </si>
  <si>
    <t>-311540504</t>
  </si>
  <si>
    <t>(2,99+3,6+2,99)+(2,08+1,18+2,08)*4+(2,26+0,94+2,26)+(0,55+0,525+0,55)+(0,6+1,0+0,6)*2+(1,45+1,18+1,45)*2</t>
  </si>
  <si>
    <t>rohy RD :</t>
  </si>
  <si>
    <t>(0,00)</t>
  </si>
  <si>
    <t>42</t>
  </si>
  <si>
    <t>590514800</t>
  </si>
  <si>
    <t>lišta rohová Al 10/10 cm s tkaninou bal. 2,5 m</t>
  </si>
  <si>
    <t>-1741499883</t>
  </si>
  <si>
    <t>43</t>
  </si>
  <si>
    <t>622143004</t>
  </si>
  <si>
    <t>Montáž omítkových samolepících začišťovacích profilů (APU lišt)</t>
  </si>
  <si>
    <t>472294750</t>
  </si>
  <si>
    <t>44</t>
  </si>
  <si>
    <t>590514760</t>
  </si>
  <si>
    <t>profil okenní začišťovací s tkaninou -Thermospoj 9 mm/2,4 m</t>
  </si>
  <si>
    <t>-1572977291</t>
  </si>
  <si>
    <t>P</t>
  </si>
  <si>
    <t>Poznámka k položce:_x000D_
délka 2,4 m, přesah tkaniny 100 mm</t>
  </si>
  <si>
    <t>45</t>
  </si>
  <si>
    <t>622211.31</t>
  </si>
  <si>
    <t>Montáž kontaktního zateplení vnějších stěn z polystyrénových desek tl do 160 mm</t>
  </si>
  <si>
    <t>-1805183947</t>
  </si>
  <si>
    <t>(0,67+1,29+5,75+1,29+5,57+14,72+11,99+14,72)*3,553</t>
  </si>
  <si>
    <t>28376079</t>
  </si>
  <si>
    <t>deska EPS grafitová fasádní λ=0,030-0,031 tl 160mm</t>
  </si>
  <si>
    <t>1943940284</t>
  </si>
  <si>
    <t>207,893</t>
  </si>
  <si>
    <t>47</t>
  </si>
  <si>
    <t>622252001</t>
  </si>
  <si>
    <t>Montáž zakládacích soklových lišt kontaktního zateplení</t>
  </si>
  <si>
    <t>-1145476159</t>
  </si>
  <si>
    <t>(0,67+1,45+5,75+1,45+5,57+14,72+11,99+14,72)-(3,6+0,94)</t>
  </si>
  <si>
    <t>590516530</t>
  </si>
  <si>
    <t>lišta soklová Al s okapničkou, zakládací U 16 cm, 0,95/200 cm</t>
  </si>
  <si>
    <t>-1917162036</t>
  </si>
  <si>
    <t>49</t>
  </si>
  <si>
    <t>622511.11</t>
  </si>
  <si>
    <t>Systémová soklová omítka včetně penetrace vnějších stěn</t>
  </si>
  <si>
    <t>-1599219589</t>
  </si>
  <si>
    <t>(0,67+1,29+5,75+1,29+5,57+14,72+11,99+14,72)*0,3</t>
  </si>
  <si>
    <t>622531011</t>
  </si>
  <si>
    <t>Tenkovrstvá silikonová zrnitá omítka tl. 1,5 mm včetně penetrace vnějších stěn</t>
  </si>
  <si>
    <t>294692790</t>
  </si>
  <si>
    <t>51</t>
  </si>
  <si>
    <t>629991011</t>
  </si>
  <si>
    <t>Zakrytí výplní otvorů a svislých ploch fólií přilepenou lepící páskou</t>
  </si>
  <si>
    <t>62</t>
  </si>
  <si>
    <t>(3,6*2,99)+(1,18*2,08)*4+(0,94*2,26)+(0,525*0,55)+(1,0*0,6)*2+(1,18*1,45)*2</t>
  </si>
  <si>
    <t>629995101</t>
  </si>
  <si>
    <t>Očištění vnějších ploch tlakovou vodou</t>
  </si>
  <si>
    <t>-35157824</t>
  </si>
  <si>
    <t>53</t>
  </si>
  <si>
    <t>632441111</t>
  </si>
  <si>
    <t>Potěr anhydritový samonivelační tl přes 10 do 20 mm ze suchých směsí</t>
  </si>
  <si>
    <t>-1560464236</t>
  </si>
  <si>
    <t>"místnost 1.01" (1,53)</t>
  </si>
  <si>
    <t>"místnost 1.02" (4,17)</t>
  </si>
  <si>
    <t>"místnost 1.03" (30,27)</t>
  </si>
  <si>
    <t>"místnost 1.04" (4,2)</t>
  </si>
  <si>
    <t>"místnost 1.05" (3,28)</t>
  </si>
  <si>
    <t>"místnost 1.06" (1,48)</t>
  </si>
  <si>
    <t>"místnost 1.07" (6,36)</t>
  </si>
  <si>
    <t>"místnost 1.08" (5,33)</t>
  </si>
  <si>
    <t>"místnost 1.09" (1,48)</t>
  </si>
  <si>
    <t>"místnost 1.10" 71,91</t>
  </si>
  <si>
    <t>"místnost 1.11" 3,06</t>
  </si>
  <si>
    <t>642942611</t>
  </si>
  <si>
    <t>Osazování zárubní nebo rámů dveřních kovových do 2,5 m2 na montážní pěnu</t>
  </si>
  <si>
    <t>64</t>
  </si>
  <si>
    <t>55</t>
  </si>
  <si>
    <t>553314.40</t>
  </si>
  <si>
    <t>zárubeň ocelová pro porobeton s drážkouYH 150 DV 800 L/P</t>
  </si>
  <si>
    <t>-696805991</t>
  </si>
  <si>
    <t>941111121</t>
  </si>
  <si>
    <t>Montáž lešení řadového trubkového lehkého s podlahami zatížení do 200 kg/m2 š do 1,2 m v do 10 m</t>
  </si>
  <si>
    <t>460131666</t>
  </si>
  <si>
    <t>(0,67+2,29+5,75+2,29+5,75)*7,05+(16,72*5,34)+(11,99*7,41)+(16,72*5,22)</t>
  </si>
  <si>
    <t>57</t>
  </si>
  <si>
    <t>941111221</t>
  </si>
  <si>
    <t>Příplatek k lešení řadovému trubkovému lehkému s podlahami š 1,2 m v 10 m za první a ZKD den použití</t>
  </si>
  <si>
    <t>-763698275</t>
  </si>
  <si>
    <t>předpoklad cca 60 dní :</t>
  </si>
  <si>
    <t>(383,497*60)</t>
  </si>
  <si>
    <t>58</t>
  </si>
  <si>
    <t>941111821</t>
  </si>
  <si>
    <t>Demontáž lešení řadového trubkového lehkého s podlahami zatížení do 200 kg/m2 š do 1,2 m v do 10 m</t>
  </si>
  <si>
    <t>-936072517</t>
  </si>
  <si>
    <t>59</t>
  </si>
  <si>
    <t>949101111</t>
  </si>
  <si>
    <t>Lešení pomocné pro objekty pozemních staveb s lešeňovou podlahou v do 1,9 m zatížení do 150 kg/m2</t>
  </si>
  <si>
    <t>74</t>
  </si>
  <si>
    <t>"místnost 1.10" (71,91)</t>
  </si>
  <si>
    <t>"místnost 1.11" (3,06)</t>
  </si>
  <si>
    <t>60</t>
  </si>
  <si>
    <t>952901111</t>
  </si>
  <si>
    <t>Vyčištění budov bytové a občanské výstavby při výšce podlaží do 4 m</t>
  </si>
  <si>
    <t>76</t>
  </si>
  <si>
    <t>61</t>
  </si>
  <si>
    <t>953943211</t>
  </si>
  <si>
    <t>Osazování hasicího přístroje</t>
  </si>
  <si>
    <t>530480227</t>
  </si>
  <si>
    <t>44932114</t>
  </si>
  <si>
    <t>přístroj hasicí ruční práškový PG 6 LE</t>
  </si>
  <si>
    <t>-1579034862</t>
  </si>
  <si>
    <t>998</t>
  </si>
  <si>
    <t>Přesun hmot</t>
  </si>
  <si>
    <t>63</t>
  </si>
  <si>
    <t>998011002</t>
  </si>
  <si>
    <t>Přesun hmot pro budovy zděné v do 12 m</t>
  </si>
  <si>
    <t>1881789343</t>
  </si>
  <si>
    <t>713</t>
  </si>
  <si>
    <t>Izolace tepelné</t>
  </si>
  <si>
    <t>713111111</t>
  </si>
  <si>
    <t>Montáž izolace tepelné vrchem stropů volně kladenými rohožemi, pásy, dílci, deskami</t>
  </si>
  <si>
    <t>1090779203</t>
  </si>
  <si>
    <t>11,99*14,72</t>
  </si>
  <si>
    <t>(11,99*2+14,72*3)*0,75</t>
  </si>
  <si>
    <t>65</t>
  </si>
  <si>
    <t>63152133</t>
  </si>
  <si>
    <t>pás tepelně izolační univerzální λ=0,034-0,035 tl 100mm</t>
  </si>
  <si>
    <t>-1610763453</t>
  </si>
  <si>
    <t>11,99*14,72*1,05</t>
  </si>
  <si>
    <t>(11,99*2+14,72*3)*0,75*1,05</t>
  </si>
  <si>
    <t>66</t>
  </si>
  <si>
    <t>713123212</t>
  </si>
  <si>
    <t>Montáž tepelné izolace z XPS tepelně izolačního systému základové desky svisle 1 vrstva přes 100 do 200 mm</t>
  </si>
  <si>
    <t>-1860234519</t>
  </si>
  <si>
    <t>(0,67+1,29+5,75+1,29+5,57+14,72+11,99+14,72)*0,8</t>
  </si>
  <si>
    <t>67</t>
  </si>
  <si>
    <t>28376021</t>
  </si>
  <si>
    <t>deska perimetrická fasádní soklová 150kPa λ=0,035 tl 160mm</t>
  </si>
  <si>
    <t>1981494379</t>
  </si>
  <si>
    <t>(0,67+1,29+5,75+1,29+5,57+14,72+11,99+14,72)*0,8*1,05</t>
  </si>
  <si>
    <t>68</t>
  </si>
  <si>
    <t>713131141</t>
  </si>
  <si>
    <t>Montáž izolace tepelné stěn a základů lepením celoplošně rohoží, pásů, dílců, desek</t>
  </si>
  <si>
    <t>92</t>
  </si>
  <si>
    <t>vnější izolace věnce nad 1.NP :</t>
  </si>
  <si>
    <t>(0,25+1,29+6,17+1,29+5,15+14,3+11,57+14,3)*0,25</t>
  </si>
  <si>
    <t>vnitřní izolace věnce nad 1.NP :</t>
  </si>
  <si>
    <t>(6,17+4,705+7,005+6,17+12,51)*0,25+(4,65+13,8)*2*0,25</t>
  </si>
  <si>
    <t>69</t>
  </si>
  <si>
    <t>283764170</t>
  </si>
  <si>
    <t>deska z extrudovaného polystyrénu BACHL XPS 300 SF 50 mm</t>
  </si>
  <si>
    <t>363481060</t>
  </si>
  <si>
    <t>(0,25+1,29+6,17+1,29+5,15+14,3+11,57+14,3)*0,25*1,05</t>
  </si>
  <si>
    <t>(6,17+4,705+7,005+6,17+12,51)*0,25+(4,65+13,8)*2*0,25*1,05</t>
  </si>
  <si>
    <t>70</t>
  </si>
  <si>
    <t>713191133</t>
  </si>
  <si>
    <t>Montáž izolace tepelné podlah, stropů vrchem nebo střech překrytí fólií s přelepeným spojem</t>
  </si>
  <si>
    <t>610148832</t>
  </si>
  <si>
    <t>S.2</t>
  </si>
  <si>
    <t>S.3</t>
  </si>
  <si>
    <t>(14,8*6,58)/Cos(15)*2-(0,8*0,51)/Cos(15)-(0,00)</t>
  </si>
  <si>
    <t>71</t>
  </si>
  <si>
    <t>28329268</t>
  </si>
  <si>
    <t>fólie nekontaktní nízkodifuzně propustná PE mikroperforovaná pro doplňkovou hydroizolační vrstvu třípláštových střech (reakce na oheň - třída E) 140g/m2</t>
  </si>
  <si>
    <t>-408817022</t>
  </si>
  <si>
    <t>72</t>
  </si>
  <si>
    <t>28329031</t>
  </si>
  <si>
    <t>fólie kontaktní difuzně propustná pro doplňkovou hydroizolační vrstvu, monolitická dvouvrstvá PES/PR 270g/m2, integrovaná samolepící páska</t>
  </si>
  <si>
    <t>-176200536</t>
  </si>
  <si>
    <t>((14,8*6,58)/Cos(15)*2-(0,8*0,51)/Cos(15)-(0,00))*1,05</t>
  </si>
  <si>
    <t>73</t>
  </si>
  <si>
    <t>998713102</t>
  </si>
  <si>
    <t>Přesun hmot tonážní pro izolace tepelné v objektech v do 12 m</t>
  </si>
  <si>
    <t>186328994</t>
  </si>
  <si>
    <t>762</t>
  </si>
  <si>
    <t>Konstrukce tesařské</t>
  </si>
  <si>
    <t>762083121</t>
  </si>
  <si>
    <t>Impregnace řeziva proti dřevokaznému hmyzu, houbám a plísním máčením třída ohrožení 1 a 2</t>
  </si>
  <si>
    <t>102</t>
  </si>
  <si>
    <t>5,312+1,562+0,67</t>
  </si>
  <si>
    <t>75</t>
  </si>
  <si>
    <t>762341044</t>
  </si>
  <si>
    <t>Bednění střech rovných z desek OSB tl 18 mm na pero a drážku šroubovaných na rošt</t>
  </si>
  <si>
    <t>104</t>
  </si>
  <si>
    <t>762341210</t>
  </si>
  <si>
    <t>Montáž bednění střech rovných a šikmých sklonu do 60° z hrubých prken na sraz</t>
  </si>
  <si>
    <t>106</t>
  </si>
  <si>
    <t>77</t>
  </si>
  <si>
    <t>605151110</t>
  </si>
  <si>
    <t>řezivo jehličnaté boční prkno jakost I.-II. 2 - 3 cm</t>
  </si>
  <si>
    <t>108</t>
  </si>
  <si>
    <t>201,216*0,024*1,1</t>
  </si>
  <si>
    <t>78</t>
  </si>
  <si>
    <t>762342214</t>
  </si>
  <si>
    <t>Montáž laťování na střechách jednoduchých sklonu do 60° osové vzdálenosti do 360 mm</t>
  </si>
  <si>
    <t>110</t>
  </si>
  <si>
    <t>79</t>
  </si>
  <si>
    <t>605141010</t>
  </si>
  <si>
    <t>řezivo jehličnaté lať jakost I 10 - 25 cm2</t>
  </si>
  <si>
    <t>112</t>
  </si>
  <si>
    <t>1,42*1,1</t>
  </si>
  <si>
    <t>80</t>
  </si>
  <si>
    <t>762342441</t>
  </si>
  <si>
    <t>Montáž lišt trojúhelníkových nebo kontralatí na střechách sklonu do 60°</t>
  </si>
  <si>
    <t>114</t>
  </si>
  <si>
    <t>(6,68*38)</t>
  </si>
  <si>
    <t>81</t>
  </si>
  <si>
    <t>116</t>
  </si>
  <si>
    <t>(6,68*38)*0,04*0,06*1,1</t>
  </si>
  <si>
    <t>82</t>
  </si>
  <si>
    <t>762395000</t>
  </si>
  <si>
    <t>Spojovací prostředky pro montáž krovu, bednění, laťování, světlíky, klíny</t>
  </si>
  <si>
    <t>118</t>
  </si>
  <si>
    <t>83</t>
  </si>
  <si>
    <t>762429001</t>
  </si>
  <si>
    <t>Montáž obložení stropu podkladový rošt</t>
  </si>
  <si>
    <t>120</t>
  </si>
  <si>
    <t>dle výkresu krovu :</t>
  </si>
  <si>
    <t>(80,20)</t>
  </si>
  <si>
    <t>84</t>
  </si>
  <si>
    <t>122</t>
  </si>
  <si>
    <t>(80,20)*0,024*0,14*1,1</t>
  </si>
  <si>
    <t>85</t>
  </si>
  <si>
    <t>762431034</t>
  </si>
  <si>
    <t>Obložení stěn z desek OSB tl 18 mm broušených na pero a drážku přibíjených</t>
  </si>
  <si>
    <t>124</t>
  </si>
  <si>
    <t>obložení štítu :</t>
  </si>
  <si>
    <t>(11,935*2,27)/2*2</t>
  </si>
  <si>
    <t>86</t>
  </si>
  <si>
    <t>762439001</t>
  </si>
  <si>
    <t>Montáž obložení stěn podkladový rošt</t>
  </si>
  <si>
    <t>126</t>
  </si>
  <si>
    <t>(46,51)</t>
  </si>
  <si>
    <t>87</t>
  </si>
  <si>
    <t>128</t>
  </si>
  <si>
    <t>(46,51)*0,06*0,04*1,1</t>
  </si>
  <si>
    <t>88</t>
  </si>
  <si>
    <t>762495000</t>
  </si>
  <si>
    <t>Spojovací prostředky pro montáž olištování, obložení stropů, střešních podhledů a stěn</t>
  </si>
  <si>
    <t>1383179766</t>
  </si>
  <si>
    <t>0,296+27,092*0,018+0,123</t>
  </si>
  <si>
    <t>89</t>
  </si>
  <si>
    <t>762991.10</t>
  </si>
  <si>
    <t>Montáž a dodávka nosné vazníkové konstrukce střechy vč. impregnace, spojovacách prostředků, detailů, manipulace (výměra = půdorysná plocha)</t>
  </si>
  <si>
    <t>-509832716</t>
  </si>
  <si>
    <t>13,16*14,8</t>
  </si>
  <si>
    <t>90</t>
  </si>
  <si>
    <t>998762102</t>
  </si>
  <si>
    <t>Přesun hmot tonážní pro kce tesařské v objektech v do 12 m</t>
  </si>
  <si>
    <t>-775512857</t>
  </si>
  <si>
    <t>763</t>
  </si>
  <si>
    <t>Konstrukce suché výstavby</t>
  </si>
  <si>
    <t>91</t>
  </si>
  <si>
    <t>763113341</t>
  </si>
  <si>
    <t>SDK příčka instalační tl 155 - 650 mm zdvojený profil CW+UW 50 desky 2xH2 12,5 s izolací EI 60 Rw do 54 dB</t>
  </si>
  <si>
    <t>280388151</t>
  </si>
  <si>
    <t>2,05*3,6</t>
  </si>
  <si>
    <t>763121714</t>
  </si>
  <si>
    <t>SDK stěna předsazená základní penetrační nátěr</t>
  </si>
  <si>
    <t>-437402176</t>
  </si>
  <si>
    <t>2,05*3,6*2</t>
  </si>
  <si>
    <t>93</t>
  </si>
  <si>
    <t>763131432</t>
  </si>
  <si>
    <t>SDK podhled deska 1xDF 15 bez TI dvouvrstvá spodní kce profil CD+UD</t>
  </si>
  <si>
    <t>132</t>
  </si>
  <si>
    <t>94</t>
  </si>
  <si>
    <t>763131613</t>
  </si>
  <si>
    <t>Montáž zavěšené jednovrstvé nosné konstrukce z profilů CD, UD SDK podhled</t>
  </si>
  <si>
    <t>134</t>
  </si>
  <si>
    <t>(6,07*12,41)+(4,55*6,745)+(4,55*6,775)-(1,53*0,35)-(1,71*0,17)-(1,13*0,18)</t>
  </si>
  <si>
    <t>95</t>
  </si>
  <si>
    <t>590306260</t>
  </si>
  <si>
    <t>profil pro stropní konstrukce a předsazené stěny CD 27/60/27 mm</t>
  </si>
  <si>
    <t>136</t>
  </si>
  <si>
    <t>96</t>
  </si>
  <si>
    <t>763131751</t>
  </si>
  <si>
    <t>Montáž parotěsné zábrany do SDK podhledu</t>
  </si>
  <si>
    <t>138</t>
  </si>
  <si>
    <t>97</t>
  </si>
  <si>
    <t>283292760</t>
  </si>
  <si>
    <t>folie nehořlavá parotěsná</t>
  </si>
  <si>
    <t>140</t>
  </si>
  <si>
    <t>98</t>
  </si>
  <si>
    <t>763131752</t>
  </si>
  <si>
    <t>Montáž jedné vrstvy tepelné izolace do SDK podhledu</t>
  </si>
  <si>
    <t>142</t>
  </si>
  <si>
    <t>99</t>
  </si>
  <si>
    <t>631536990</t>
  </si>
  <si>
    <t>deska izolační DEKWOOL600x1000x200 mm (Objemová hmotnost je 31 kg/m^3 a tepelná vodivost 0,035 W/(m.K).)</t>
  </si>
  <si>
    <t>144</t>
  </si>
  <si>
    <t>100</t>
  </si>
  <si>
    <t>R763131471</t>
  </si>
  <si>
    <t>SDK podhled deska 1xH2DF 15 bez TI dvouvrstvá spodní kce profil CD+UD</t>
  </si>
  <si>
    <t>146</t>
  </si>
  <si>
    <t>101</t>
  </si>
  <si>
    <t>763131714</t>
  </si>
  <si>
    <t>SDK podhled základní penetrační nátěr</t>
  </si>
  <si>
    <t>148</t>
  </si>
  <si>
    <t>998763302</t>
  </si>
  <si>
    <t>Přesun hmot tonážní pro sádrokartonové konstrukce v objektech v do 12 m</t>
  </si>
  <si>
    <t>-1210127594</t>
  </si>
  <si>
    <t>103</t>
  </si>
  <si>
    <t>7640116.1</t>
  </si>
  <si>
    <t>Podkladní plech z Pz s upraveným povrchem rš 167 mm</t>
  </si>
  <si>
    <t>415313078</t>
  </si>
  <si>
    <t>2*14,8</t>
  </si>
  <si>
    <t>764042415</t>
  </si>
  <si>
    <t>Strukturovaná oddělovací vrstva s integrovanou pojistnou hydroizolací rš přes 500 do 670 mm</t>
  </si>
  <si>
    <t>152</t>
  </si>
  <si>
    <t>105</t>
  </si>
  <si>
    <t>764111.51</t>
  </si>
  <si>
    <t>Krytina střechy rovné z taškových tabulí z Pz plechu s povrchovou úpravou sklonu do 30° vč. všech systémových detailů a prvků</t>
  </si>
  <si>
    <t>154</t>
  </si>
  <si>
    <t>764211614</t>
  </si>
  <si>
    <t>Oplechování větraného hřebene s těsněním a perforovaným plechem z Pz s povrch úpravou rš 330 mm</t>
  </si>
  <si>
    <t>156</t>
  </si>
  <si>
    <t>14,8</t>
  </si>
  <si>
    <t>107</t>
  </si>
  <si>
    <t>764212633</t>
  </si>
  <si>
    <t>Oplechování štítu závětrnou lištou z Pz s povrchovou úpravou rš 250 mm</t>
  </si>
  <si>
    <t>-947899900</t>
  </si>
  <si>
    <t>6,77*2*2</t>
  </si>
  <si>
    <t>764212663</t>
  </si>
  <si>
    <t>Oplechování rovné okapové hrany z Pz s povrchovou úpravou rš 250 mm</t>
  </si>
  <si>
    <t>1610609286</t>
  </si>
  <si>
    <t>109</t>
  </si>
  <si>
    <t>764216643</t>
  </si>
  <si>
    <t>Oplechování rovných parapetů celoplošně lepené z Pz s povrchovou úpravou rš 250 mm</t>
  </si>
  <si>
    <t>158</t>
  </si>
  <si>
    <t>(1,18*6+1,0+1,0+0,525)</t>
  </si>
  <si>
    <t>764511602</t>
  </si>
  <si>
    <t>Žlab podokapní půlkruhový z Pz s povrchovou úpravou rš 330 mm</t>
  </si>
  <si>
    <t>160</t>
  </si>
  <si>
    <t>4*7,4</t>
  </si>
  <si>
    <t>111</t>
  </si>
  <si>
    <t>764511642</t>
  </si>
  <si>
    <t>Kotlík oválný (trychtýřový) pro podokapní žlaby z Pz s povrchovou úpravou 330/100 mm</t>
  </si>
  <si>
    <t>162</t>
  </si>
  <si>
    <t>764518622</t>
  </si>
  <si>
    <t>Svody kruhové včetně objímek, kolen, odskoků z Pz s povrchovou úpravou průměru 100 mm</t>
  </si>
  <si>
    <t>164</t>
  </si>
  <si>
    <t>3*3,2+3,8</t>
  </si>
  <si>
    <t>113</t>
  </si>
  <si>
    <t>998764102</t>
  </si>
  <si>
    <t>Přesun hmot tonážní pro konstrukce klempířské v objektech v do 12 m</t>
  </si>
  <si>
    <t>-1146290264</t>
  </si>
  <si>
    <t>Konstrukce truhlářské vč. přesunu hmot</t>
  </si>
  <si>
    <t>7666994.1</t>
  </si>
  <si>
    <t>Montáž a dodávka kuchyňské linky délky cca 1,7+ 3,0 m vč. dřezu, baterie</t>
  </si>
  <si>
    <t>kpl</t>
  </si>
  <si>
    <t>647402724</t>
  </si>
  <si>
    <t>115</t>
  </si>
  <si>
    <t>R766622132</t>
  </si>
  <si>
    <t>D+M plastových oken zasklených izolačních trojsklem - bližší specifikace viz výpis oken, dveří</t>
  </si>
  <si>
    <t>174</t>
  </si>
  <si>
    <t>1,18*2,08*4</t>
  </si>
  <si>
    <t>0,525*0,55</t>
  </si>
  <si>
    <t>2,5*0,6*2</t>
  </si>
  <si>
    <t>1,2*1,5*2</t>
  </si>
  <si>
    <t>766660171</t>
  </si>
  <si>
    <t>Montáž dveřních křídel otvíravých 1křídlových š do 0,8 m do obložkové zárubně</t>
  </si>
  <si>
    <t>176</t>
  </si>
  <si>
    <t>117</t>
  </si>
  <si>
    <t>611603250</t>
  </si>
  <si>
    <t>dveře dřevěné vnitřní hladké plné 1křídlové standard,vč mřížky hliníkové 60-70x197 cm - D3</t>
  </si>
  <si>
    <t>178</t>
  </si>
  <si>
    <t>611603260</t>
  </si>
  <si>
    <t>dveře dřevěné vnitřní hladké plné 1křídlové standard,vč mřížky hliníkové 80-90x197 cm - D4</t>
  </si>
  <si>
    <t>180</t>
  </si>
  <si>
    <t>119</t>
  </si>
  <si>
    <t>766660181</t>
  </si>
  <si>
    <t>Montáž dveřních křídel otvíravých 1křídlových š do 0,8 m požárních do obložkové zárubně</t>
  </si>
  <si>
    <t>182</t>
  </si>
  <si>
    <t>611656020</t>
  </si>
  <si>
    <t>dveře vnitřní požárně odolné, lakovaná MDF,odolnost EI (EW) 30 D3,1křídlové 80 x 197 cm - D5</t>
  </si>
  <si>
    <t>184</t>
  </si>
  <si>
    <t>121</t>
  </si>
  <si>
    <t>766660411</t>
  </si>
  <si>
    <t>Montáž vchodových dveří 1křídlových bez nadsvětlíku do zdiva</t>
  </si>
  <si>
    <t>186</t>
  </si>
  <si>
    <t>611R441640</t>
  </si>
  <si>
    <t>dveře plastové vchodové 1křídlové otevíravé 94x226 cm - D2</t>
  </si>
  <si>
    <t>188</t>
  </si>
  <si>
    <t>123</t>
  </si>
  <si>
    <t>766660717</t>
  </si>
  <si>
    <t>Montáž dveřních křídel samozavírače na ocelovou zárubeň</t>
  </si>
  <si>
    <t>190</t>
  </si>
  <si>
    <t>549172650</t>
  </si>
  <si>
    <t>samozavírač dveří hydraulický K214 č.14 zlatá bronz</t>
  </si>
  <si>
    <t>192</t>
  </si>
  <si>
    <t>125</t>
  </si>
  <si>
    <t>766660719</t>
  </si>
  <si>
    <t>Osazení větrací mřížky s vyvrtáním otvoru do 50 mm</t>
  </si>
  <si>
    <t>194</t>
  </si>
  <si>
    <t>562456530</t>
  </si>
  <si>
    <t>mřížka větrací plast VM 50 B bílá se síťovinou</t>
  </si>
  <si>
    <t>196</t>
  </si>
  <si>
    <t>127</t>
  </si>
  <si>
    <t>766682111</t>
  </si>
  <si>
    <t>Montáž zárubní obložkových pro dveře jednokřídlové tl stěny do 170 mm</t>
  </si>
  <si>
    <t>198</t>
  </si>
  <si>
    <t>611822620</t>
  </si>
  <si>
    <t>zárubeň obložková pro dveře 1křídlové 60,70,80,90x197 cm, tl. 6 - 17 cm fólie dub,buk a bílá</t>
  </si>
  <si>
    <t>200</t>
  </si>
  <si>
    <t>129</t>
  </si>
  <si>
    <t>766694111</t>
  </si>
  <si>
    <t>Montáž parapetních desek dřevěných nebo plastových šířky do 30 cm délky do 1,0 m</t>
  </si>
  <si>
    <t>202</t>
  </si>
  <si>
    <t>(1,0+1,0+1,0)</t>
  </si>
  <si>
    <t>130</t>
  </si>
  <si>
    <t>607941030</t>
  </si>
  <si>
    <t>deska parapetní dřevotřísková vnitřní POSTFORMING 0,3 x 1 m</t>
  </si>
  <si>
    <t>204</t>
  </si>
  <si>
    <t>(0,525+1,0+1,0)</t>
  </si>
  <si>
    <t>131</t>
  </si>
  <si>
    <t>607941210</t>
  </si>
  <si>
    <t>koncovka PVC k parapetním deskám 600 mm</t>
  </si>
  <si>
    <t>206</t>
  </si>
  <si>
    <t>766694112</t>
  </si>
  <si>
    <t>Montáž parapetních desek dřevěných nebo plastových šířky do 30 cm délky do 1,6 m</t>
  </si>
  <si>
    <t>208</t>
  </si>
  <si>
    <t>(6,00)</t>
  </si>
  <si>
    <t>133</t>
  </si>
  <si>
    <t>210</t>
  </si>
  <si>
    <t xml:space="preserve">1.NP </t>
  </si>
  <si>
    <t>(1,18+1,18+1,18+1,18+1,18+1,18)</t>
  </si>
  <si>
    <t>212</t>
  </si>
  <si>
    <t>Konstrukce zámečnické vč. přesunu hmot</t>
  </si>
  <si>
    <t>135</t>
  </si>
  <si>
    <t>767651113</t>
  </si>
  <si>
    <t>Montáž vrat garážových sekčních zajížděcích pod strop plochy do 13 m2</t>
  </si>
  <si>
    <t>216</t>
  </si>
  <si>
    <t>553R458690</t>
  </si>
  <si>
    <t>vrata garážová sekční zateplená lamelová 3600 x 3250 mm -D1</t>
  </si>
  <si>
    <t>218</t>
  </si>
  <si>
    <t>137</t>
  </si>
  <si>
    <t>767651126</t>
  </si>
  <si>
    <t>Montáž vrat garážových sekčních elektrického stropního pohonu</t>
  </si>
  <si>
    <t>220</t>
  </si>
  <si>
    <t>553458780</t>
  </si>
  <si>
    <t>příslušenství garážových vrat pohon stropní elektrický nad 6 m2 TIR 120</t>
  </si>
  <si>
    <t>222</t>
  </si>
  <si>
    <t>139</t>
  </si>
  <si>
    <t>553458850</t>
  </si>
  <si>
    <t>příslušenství garážových vrat dálkové ovládání 2 kanály</t>
  </si>
  <si>
    <t>224</t>
  </si>
  <si>
    <t>76791.100</t>
  </si>
  <si>
    <t>Montaáž a dodávka manipulační lávky š. 600mm pro přístup od štítového okna k výlezu na půdě včetně roštu</t>
  </si>
  <si>
    <t>-1109766225</t>
  </si>
  <si>
    <t>141</t>
  </si>
  <si>
    <t>76791.102</t>
  </si>
  <si>
    <t>Montáž a dodávka komínové lávky na střeše</t>
  </si>
  <si>
    <t>ks</t>
  </si>
  <si>
    <t>2094758595</t>
  </si>
  <si>
    <t>76791.104</t>
  </si>
  <si>
    <t>Montáž a dodávka výlezového okna na střechu 450x730mm vč. žebříki</t>
  </si>
  <si>
    <t>401677108</t>
  </si>
  <si>
    <t>143</t>
  </si>
  <si>
    <t>76791.106</t>
  </si>
  <si>
    <t>Montáž a dodávka atypického okna vel. 565x900mm - O5</t>
  </si>
  <si>
    <t>-1281062431</t>
  </si>
  <si>
    <t>771</t>
  </si>
  <si>
    <t>Podlahy z dlaždic</t>
  </si>
  <si>
    <t>771111011</t>
  </si>
  <si>
    <t>Vysátí podkladu před pokládkou dlažby</t>
  </si>
  <si>
    <t>1613839793</t>
  </si>
  <si>
    <t>145</t>
  </si>
  <si>
    <t>771121011</t>
  </si>
  <si>
    <t>Nátěr penetrační na podlahu</t>
  </si>
  <si>
    <t>2110358697</t>
  </si>
  <si>
    <t>771474112</t>
  </si>
  <si>
    <t>Montáž soklíků z dlaždic keramických rovných flexibilní lepidlo v do 90 mm</t>
  </si>
  <si>
    <t>232</t>
  </si>
  <si>
    <t>"místnost 1.01" (1,80+1,13)*2-(0,94+1,0)</t>
  </si>
  <si>
    <t>"místnost 1.02" (3,02+1,38)*2-(1,0+0,9+0,9+0,9+0,9)</t>
  </si>
  <si>
    <t>"místnost 1.03" (4,55+6,745)*2-(0,9)</t>
  </si>
  <si>
    <t>147</t>
  </si>
  <si>
    <t>597613120</t>
  </si>
  <si>
    <t>sokl RAKO - podlahy BRICK (barevné) 30 x 8 x 0,8 cm I. j. (cen.skup. 24)</t>
  </si>
  <si>
    <t>234</t>
  </si>
  <si>
    <t>771574113</t>
  </si>
  <si>
    <t>Montáž podlah keramických režných hladkých lepených flexibilním lepidlem do 12 ks/m2</t>
  </si>
  <si>
    <t>236</t>
  </si>
  <si>
    <t>149</t>
  </si>
  <si>
    <t>597611100</t>
  </si>
  <si>
    <t>dlaždice keramické RAKO - koupelny ALLEGRO (bílé i barevné) 33,3 x 33,3 x 0,8 cm I. j.</t>
  </si>
  <si>
    <t>238</t>
  </si>
  <si>
    <t>150</t>
  </si>
  <si>
    <t>771591.12</t>
  </si>
  <si>
    <t>Izolace pod dlažbu nátěrem nebo stěrkou vč. systém. prvků, bandáží, těsnících pásků, rohů a koutů</t>
  </si>
  <si>
    <t>626241011</t>
  </si>
  <si>
    <t>"místnost 1.05" (3,28)+(2,7985+1,175)*2*0,2+(0,8*2+1,175)*1,8</t>
  </si>
  <si>
    <t>"místnost 1.06" (1,48)+(1,6+0,925)*2*0,2</t>
  </si>
  <si>
    <t>"místnost 1.08" (5,33)+(2,795+1,25+1,8+1,175)*0,2+(2,05*2+1,0)*2,0</t>
  </si>
  <si>
    <t>"místnost 1.09" (1,48)+(1,6+0,925)*2*0,2</t>
  </si>
  <si>
    <t>"místnost 1.11" (3,06)+(1,75+1,75)*2*0,2</t>
  </si>
  <si>
    <t>151</t>
  </si>
  <si>
    <t>998771102</t>
  </si>
  <si>
    <t>Přesun hmot tonážní pro podlahy z dlaždic v objektech v do 12 m</t>
  </si>
  <si>
    <t>-1408092600</t>
  </si>
  <si>
    <t>777</t>
  </si>
  <si>
    <t>Podlahy lité</t>
  </si>
  <si>
    <t>777111111</t>
  </si>
  <si>
    <t>Vysátí podkladu před provedením lité podlahy</t>
  </si>
  <si>
    <t>485947785</t>
  </si>
  <si>
    <t>153</t>
  </si>
  <si>
    <t>777131109</t>
  </si>
  <si>
    <t>Penetrační epoxidový nátěr podlahy na podklad znečištěný olejem</t>
  </si>
  <si>
    <t>1881192648</t>
  </si>
  <si>
    <t>777611101.SKA.001</t>
  </si>
  <si>
    <t>Krycí epoxidový nátěr Sikafloor Garage podlahy</t>
  </si>
  <si>
    <t>574051773</t>
  </si>
  <si>
    <t>155</t>
  </si>
  <si>
    <t>998777102</t>
  </si>
  <si>
    <t>Přesun hmot tonážní pro podlahy lité v objektech v přes 6 do 12 m</t>
  </si>
  <si>
    <t>-375446307</t>
  </si>
  <si>
    <t>781</t>
  </si>
  <si>
    <t>Dokončovací práce - obklady</t>
  </si>
  <si>
    <t>781111011</t>
  </si>
  <si>
    <t>Ometení (oprášení) stěny při přípravě podkladu</t>
  </si>
  <si>
    <t>-1587111406</t>
  </si>
  <si>
    <t>157</t>
  </si>
  <si>
    <t>781121011</t>
  </si>
  <si>
    <t>Nátěr penetrační na stěnu</t>
  </si>
  <si>
    <t>1453803857</t>
  </si>
  <si>
    <t>781131112</t>
  </si>
  <si>
    <t>Izolace pod obklad nátěrem nebo stěrkou ve dvou vrstvách</t>
  </si>
  <si>
    <t>2052186883</t>
  </si>
  <si>
    <t>159</t>
  </si>
  <si>
    <t>781414111</t>
  </si>
  <si>
    <t>Montáž obkladaček vnitřních pravoúhlých pórovinových do 22 ks/m2 lepených flexibilním lepidlem</t>
  </si>
  <si>
    <t>244</t>
  </si>
  <si>
    <t>597610710</t>
  </si>
  <si>
    <t>obkládačky keramické RAKO - koupelny CONCEPT PLUS (barevné) 19,8 x 39,8 x 0,7 cm I. j.</t>
  </si>
  <si>
    <t>246</t>
  </si>
  <si>
    <t>keramobklad*1,1</t>
  </si>
  <si>
    <t>161</t>
  </si>
  <si>
    <t>998781102</t>
  </si>
  <si>
    <t>Přesun hmot tonážní pro obklady keramické v objektech v do 12 m</t>
  </si>
  <si>
    <t>-238471800</t>
  </si>
  <si>
    <t>784</t>
  </si>
  <si>
    <t>Dokončovací práce - malby a tapety</t>
  </si>
  <si>
    <t>784181101</t>
  </si>
  <si>
    <t>Základní akrylátová jednonásobná bezbarvá penetrace podkladu v místnostech v do 3,80 m</t>
  </si>
  <si>
    <t>-714731092</t>
  </si>
  <si>
    <t>"místnost 1.01" (1,35+1,13)*2*3,6-(1,13*2,26)</t>
  </si>
  <si>
    <t>"místnost 1.02" (3,02+1,38)*2*3,6</t>
  </si>
  <si>
    <t>"místnost 1.03" (4,55+6,745)*2*3,6</t>
  </si>
  <si>
    <t>"místnost 1.04" (1,8+2,4)*2*0,85</t>
  </si>
  <si>
    <t>"místnost 1.05" (0,9+1,175+0,9)*0,65+(1,895+1,175+1,895)*0,85</t>
  </si>
  <si>
    <t>"místnost 1.06" (0,925+1,6)*2*0,85</t>
  </si>
  <si>
    <t>"místnost 1.07" (2,65+2,4)*2*0,85</t>
  </si>
  <si>
    <t>"místnost 1.08" (2,05+1,0+2,05)*0,65+(1,6+1,175+2,795+1,175)*0,85</t>
  </si>
  <si>
    <t>"místnost 1.09" (0,925+1,6)*2*0,85</t>
  </si>
  <si>
    <t>"místnost 1.10" (6,07+12,41)*2*3,6-(3,6*3,25)</t>
  </si>
  <si>
    <t>"místnost 1.11" (1,75+1,75)*2*3,6</t>
  </si>
  <si>
    <t>163</t>
  </si>
  <si>
    <t>784221101</t>
  </si>
  <si>
    <t>Dvojnásobné bílé malby  ze směsí za sucha dobře otěruvzdorných v místnostech do 3,80 m</t>
  </si>
  <si>
    <t>252</t>
  </si>
  <si>
    <t>45202203 - Zdravotechnika</t>
  </si>
  <si>
    <t>D1 - Vnitřní, Venkovní kanalizace</t>
  </si>
  <si>
    <t>D2 - Vnitřní vodovod</t>
  </si>
  <si>
    <t>D3 - Zařizovací předměty</t>
  </si>
  <si>
    <t>Díl: - Přesun hmot pro TZB</t>
  </si>
  <si>
    <t xml:space="preserve">    140 - Ostatní</t>
  </si>
  <si>
    <t>D1</t>
  </si>
  <si>
    <t>Vnitřní, Venkovní kanalizace</t>
  </si>
  <si>
    <t>Lapač střešních splavenin D 110 mm, s otáč.kul.kloubem na odtoku, s košem , se suchou a nezámr.klapkou,čistícím víčkem a vylam.těs. kroužky pro připoj.potrub.svodů D 75, 90, 100 a 110 mm, včetně dodávky materiálu</t>
  </si>
  <si>
    <t>1392172016</t>
  </si>
  <si>
    <t>Ventilační hlavice D 50, 75, 110 mm, přivzdušňovací ventil D 50/75/110 mm s dvojitou izolační stěnou, s masivní pryžovou membránou, s odnímatelnou mřížkou proti hmyzu a pro čištění, mat. , včetně dodávky materiálu</t>
  </si>
  <si>
    <t>-794368863</t>
  </si>
  <si>
    <t>Zkouška těsnosti kanalizace v objektech vodou, DN 1160</t>
  </si>
  <si>
    <t>1212865498</t>
  </si>
  <si>
    <t>Povrchová nádrž na dešť.vodu 1500l vč. podstavce, ventilu a přepadu dod.+mont</t>
  </si>
  <si>
    <t>Kpl</t>
  </si>
  <si>
    <t>-2065454943</t>
  </si>
  <si>
    <t>trubka plastová vodovodní hladká; HDPE (PE 80); SDR 11,0; PN 10; D = 63,0 mm; s = 5,80 mm; l = 100 000,0 mm</t>
  </si>
  <si>
    <t>-809249302</t>
  </si>
  <si>
    <t>kus čisticí DN 100,0 mm; PP</t>
  </si>
  <si>
    <t>-1847798311</t>
  </si>
  <si>
    <t>Zednické začištění stavební přítomce</t>
  </si>
  <si>
    <t>hod</t>
  </si>
  <si>
    <t>1556663828</t>
  </si>
  <si>
    <t>Ověření průchodnosti kanalizační přípojky, tlakové čištění</t>
  </si>
  <si>
    <t>1709009858</t>
  </si>
  <si>
    <t>Montáž potrubí z plastických hmot z tlakových trubek</t>
  </si>
  <si>
    <t>-847108698</t>
  </si>
  <si>
    <t>Potrubí HT připojovací vnější průměr D 110 mm, tloušťka stěny 1,8 mm, DN 100 včetně tvarovek, objímek. Bez zednických výpomocí.</t>
  </si>
  <si>
    <t>-935363890</t>
  </si>
  <si>
    <t>Poznámka k položce:_x000D_
Potrubí včetně tvarovek. Bez zednických výpomocí.</t>
  </si>
  <si>
    <t>Potrubí HT připojovací vnější průměr D 50mm, tloušťka stěny 2,7 mm, DN 50 včetně tvarovek, objímek. Bez zednických výpomocí.</t>
  </si>
  <si>
    <t>611679861</t>
  </si>
  <si>
    <t>Potrubí KG svodné (ležaté) v zemi vnější průměr D 110 mm, deštová kanaliazce  včetně tvarovek, objímek. Bez zednických výpomocí.</t>
  </si>
  <si>
    <t>194997543</t>
  </si>
  <si>
    <t>Zřízení přípojek na potrubí D 40 mm, materiál ve specifikaci vyvedení a upevnění odpadních výpustek,</t>
  </si>
  <si>
    <t>-1200199161</t>
  </si>
  <si>
    <t>Poznámka k položce:_x000D_
umyvadla : 5*2+1_x000D_
kond.sifon : 1</t>
  </si>
  <si>
    <t>Zřízení přípojek na potrubí D 50 mm, materiál ve specifikaci vyvedení a upevnění odpadních výpustek,</t>
  </si>
  <si>
    <t>637835388</t>
  </si>
  <si>
    <t>Poznámka k položce:_x000D_
dřez : 1_x000D_
pisoáry : 1_x000D_
podlah.vpusť : 1</t>
  </si>
  <si>
    <t>Zřízení přípojek na potrubí D 110  mm, materiál ve specifikaci vyvedení a upevnění odpadních výpustek,</t>
  </si>
  <si>
    <t>1134763553</t>
  </si>
  <si>
    <t>Poznámka k položce:_x000D_
WC : 2_x000D_
výlevka : 1_x000D_
lapač splavenin : 2</t>
  </si>
  <si>
    <t>Vpusť podlahová se zápachovou uzávěrkou průměr 50, 75 110 mm, se svislým odtokem, zápachový uzávěr funkční i pří vyschnutí, 123x123mm/115x115mm, včetně dodávky materiálu</t>
  </si>
  <si>
    <t>-1156680530</t>
  </si>
  <si>
    <t>D2</t>
  </si>
  <si>
    <t>Vnitřní vodovod</t>
  </si>
  <si>
    <t>Montáž potrubí z plastických hmot z tlakových trubek polyetylenových</t>
  </si>
  <si>
    <t>-1292178057</t>
  </si>
  <si>
    <t>195</t>
  </si>
  <si>
    <t>Potrubí z plastických hmot polypropylenové potrubí PP-R, D 20 mm, s 3,4 mm, PN 20, polyfúzně svařované, bez zednických výpomocí včetně tvarovek, bez zednických výpomocí</t>
  </si>
  <si>
    <t>-1265283025</t>
  </si>
  <si>
    <t>Poznámka k položce:_x000D_
Potrubí včetně tvarovek bez zednických výpomocí._x000D_
Včetně pomocného lešení o výšce podlahy do 1900 mm a pro zatížení do 1,5 kPa.</t>
  </si>
  <si>
    <t>Potrubí z plastických hmot polypropylenové potrubí PP-R, D 25 mm, s 4,2 mm, PN 20, polyfúzně svařované, bez zednických výpomocí včetně tvarovek, bez zednických výpomocí</t>
  </si>
  <si>
    <t>486976954</t>
  </si>
  <si>
    <t>Poznámka k položce:_x000D_
Potrubí včetně tvarovek bez zednických výpomocí._x000D_
Včetně pomocného lešení o výšce podlahy do 1900 mm a pro zatížení do 1,5 kPa._x000D_
TV+C 25 : 10</t>
  </si>
  <si>
    <t>197</t>
  </si>
  <si>
    <t>Potrubí z plastických hmot polypropylenové potrubí PP-R, D 32 mm, s 5,4 mm, PN 20, polyfúzně svařované, bez zednických výpomocí včetně tvarovek, bez zednických výpomocí</t>
  </si>
  <si>
    <t>1012210574</t>
  </si>
  <si>
    <t>Izolace vodovodního potrubí návleková z trubic z pěnového polyetylenu, tloušťka stěny 6 mm, d 22 mm</t>
  </si>
  <si>
    <t>-1343004303</t>
  </si>
  <si>
    <t>Poznámka k položce:_x000D_
V položce je kalkulována dodávka izolační trubice, spon a lepicí pásky._x000D_
SV 20 : 25</t>
  </si>
  <si>
    <t>199</t>
  </si>
  <si>
    <t>Izolace vodovodního potrubí návleková z trubic z pěnového polyetylenu, tloušťka stěny 20 mm, d 22 mm</t>
  </si>
  <si>
    <t>1343251581</t>
  </si>
  <si>
    <t>Poznámka k položce:_x000D_
V položce je kalkulována dodávka izolační trubice, spon a lepicí pásky.</t>
  </si>
  <si>
    <t>Izolace vodovodního potrubí návleková z trubic z pěnového polyetylenu, tloušťka stěny 20 mm, d 35 mm</t>
  </si>
  <si>
    <t>-1070892765</t>
  </si>
  <si>
    <t>201</t>
  </si>
  <si>
    <t>Montáž tepelné izolace potrubí samolepicí spoj nebo rychlouzávěr, přes DN 25 do DN 40</t>
  </si>
  <si>
    <t>-1285191350</t>
  </si>
  <si>
    <t>Poznámka k položce:_x000D_
TV+C 20 : 50_x000D_
TV+C 25 : 4</t>
  </si>
  <si>
    <t>Vyvedení a upevnění výpustek DN 15</t>
  </si>
  <si>
    <t>1573405215</t>
  </si>
  <si>
    <t>Poznámka k položce:_x000D_
umyvadla : (5*2+1)*2_x000D_
dřez : 1*2_x000D_
výlevka : 1*3_x000D_
WC : 3_x000D_
pisoáry : 2_x000D_
plnící a vypouš.kohout : 2</t>
  </si>
  <si>
    <t>203</t>
  </si>
  <si>
    <t>Vyvedení a upevnění výpustek DN 20</t>
  </si>
  <si>
    <t>-1970676761</t>
  </si>
  <si>
    <t>Nástěnka nátrubková mosazná pro výtokový ventil, vnitřní závit, DN 15, PN 10, včetně dodávky materiálu</t>
  </si>
  <si>
    <t>-1512129355</t>
  </si>
  <si>
    <t>Poznámka k položce:_x000D_
Včetněi vyvedení a upevnění výpustek._x000D_
umyvadla : (5*2+1)*2_x000D_
dřez : 1*2_x000D_
výlevka : 1_x000D_
WC : 3_x000D_
pisoáry : 2</t>
  </si>
  <si>
    <t>205</t>
  </si>
  <si>
    <t>Nástěnka nátrubková mosazná pro výtokový ventil, vnitřní závit, DN 20, PN 10, včetně dodávky materiálu</t>
  </si>
  <si>
    <t>834581399</t>
  </si>
  <si>
    <t>Poznámka k položce:_x000D_
Včetněi vyvedení a upevnění výpustek.</t>
  </si>
  <si>
    <t>Nástěnka nátrubková mosazná pro baterii, vnitřní závit, DN 15, PN 10, včetně dodávky materiálu</t>
  </si>
  <si>
    <t>pár</t>
  </si>
  <si>
    <t>1864750913</t>
  </si>
  <si>
    <t>Poznámka k položce:_x000D_
Včetněi vyvedení a upevnění výpustek._x000D_
výlevka : 1</t>
  </si>
  <si>
    <t>207</t>
  </si>
  <si>
    <t>Kohout kulový, mosazný, vnitřní-vnitřní závit, DN 25, PN 35, včetně dodávky materiálu</t>
  </si>
  <si>
    <t>-1676224864</t>
  </si>
  <si>
    <t>Kohout kulový, mosazný, vnitřní-vnitřní závit, DN 32, PN 35, včetně dodávky materiálu</t>
  </si>
  <si>
    <t>-917568696</t>
  </si>
  <si>
    <t>209</t>
  </si>
  <si>
    <t>Klapka vodovodní, zpětná, vodorovná, mosazná, vnitřní-vnitřní závit, DN 25, PN 16, včetně dodávky materiálu</t>
  </si>
  <si>
    <t>-1904282814</t>
  </si>
  <si>
    <t>Bezpečnostní skupina  k zásobníkům TV, vnitřní-vnější závit, DN 20, PN 10, mosaz</t>
  </si>
  <si>
    <t>-284869506</t>
  </si>
  <si>
    <t>211</t>
  </si>
  <si>
    <t>Tlakové zkoušky vodovodního potrubí do DN 32</t>
  </si>
  <si>
    <t>-335915599</t>
  </si>
  <si>
    <t>Poznámka k položce:_x000D_
Včetně dodávky vody, uzavření a zabezpečení konců potrubí.</t>
  </si>
  <si>
    <t>Proplach a dezinfekce vodovodního potrubí do DN 80</t>
  </si>
  <si>
    <t>1571829740</t>
  </si>
  <si>
    <t>Poznámka k položce:_x000D_
Včetně dodání desinfekčního prostředku.</t>
  </si>
  <si>
    <t>213</t>
  </si>
  <si>
    <t>Čerpadla teplovodní Montáž čerpadel teplovodních oběhových spirálních DN 25</t>
  </si>
  <si>
    <t>-888926613</t>
  </si>
  <si>
    <t>214</t>
  </si>
  <si>
    <t>Ventil pojistný závitový 6,0 bar, mosazný, DN 25, vnitřní-vnitřní závit, včetně dodávky materiálu</t>
  </si>
  <si>
    <t>-1574498607</t>
  </si>
  <si>
    <t>215</t>
  </si>
  <si>
    <t>Ventil reduk.k zásob.TV PN 10, DN20</t>
  </si>
  <si>
    <t>-1077497529</t>
  </si>
  <si>
    <t>trubka plastová vodovodní hladká; HDPE (PE 100); SDR 11,0; PN 16; D = 32,0 mm; s = 3,00 mm; l = 12 000,0 mm</t>
  </si>
  <si>
    <t>-323904962</t>
  </si>
  <si>
    <t>217</t>
  </si>
  <si>
    <t>Čerpadlo uběhové  TVU PS 20-14</t>
  </si>
  <si>
    <t>-802203168</t>
  </si>
  <si>
    <t>-1290980178</t>
  </si>
  <si>
    <t>D3</t>
  </si>
  <si>
    <t>Zařizovací předměty</t>
  </si>
  <si>
    <t>221</t>
  </si>
  <si>
    <t>Hadice flexibilní k baterii M 10, DN 15, délky 400 mm</t>
  </si>
  <si>
    <t>1677124337</t>
  </si>
  <si>
    <t>Hadice flexibilní k baterii M 10, DN 15, délky 500 mm</t>
  </si>
  <si>
    <t>277428466</t>
  </si>
  <si>
    <t>Poznámka k položce:_x000D_
umyvadla : (5*2+1)*2_x000D_
dřez : 1*2_x000D_
výlevka : 1_x000D_
WC</t>
  </si>
  <si>
    <t>223</t>
  </si>
  <si>
    <t>Kohout kulový, výtokový (zahradní), vnější závit, mosazný, DN 20 x 25, PN 15, včetně dodávky materiálu</t>
  </si>
  <si>
    <t>1512650916</t>
  </si>
  <si>
    <t>Kohout kulový, vypouštěcí a napouštěcí, vnější závit, mosazný, DN 15, PN 10, včetně dodávky materiálu</t>
  </si>
  <si>
    <t>-933014765</t>
  </si>
  <si>
    <t>226</t>
  </si>
  <si>
    <t>Klozetové mísy montáž  závěsné</t>
  </si>
  <si>
    <t>-1184411263</t>
  </si>
  <si>
    <t>Poznámka k položce:_x000D_
WC : 2</t>
  </si>
  <si>
    <t>227</t>
  </si>
  <si>
    <t>Montáž pisoárového záchodku bez nádrže</t>
  </si>
  <si>
    <t>-742548666</t>
  </si>
  <si>
    <t>228</t>
  </si>
  <si>
    <t>Umyvadlo montáž na šrouby do zdiva</t>
  </si>
  <si>
    <t>-1270384174</t>
  </si>
  <si>
    <t>Poznámka k položce:_x000D_
Včetně dodání zápachové uzávěrky._x000D_
umyvadla : 5*2+1</t>
  </si>
  <si>
    <t>231</t>
  </si>
  <si>
    <t>Montáž koupelnových doplňků mýdelníků, držáků apod.</t>
  </si>
  <si>
    <t>-1872841060</t>
  </si>
  <si>
    <t>Montáž dřezu jednoduchého</t>
  </si>
  <si>
    <t>-295016150</t>
  </si>
  <si>
    <t>Poznámka k položce:_x000D_
dřez : 1</t>
  </si>
  <si>
    <t>233</t>
  </si>
  <si>
    <t>Nálevka se sifonem PP DN 32 rozměry: 78x55 mm, výška 100 mm</t>
  </si>
  <si>
    <t>-799108506</t>
  </si>
  <si>
    <t>Montáž výlevky diturvitové, bez nádrže a armatur</t>
  </si>
  <si>
    <t>-1588365356</t>
  </si>
  <si>
    <t>Poznámka k položce:_x000D_
výlevka : 1</t>
  </si>
  <si>
    <t>235</t>
  </si>
  <si>
    <t>Ventil  rohový, mosazný, bez matky, DN 15 x DN 10, včetně dodávky materiálu</t>
  </si>
  <si>
    <t>1616569503</t>
  </si>
  <si>
    <t>237</t>
  </si>
  <si>
    <t>Montáž baterií umyvadlových a dřezových umyvadlové a dřezové stojánkové</t>
  </si>
  <si>
    <t>-1803879329</t>
  </si>
  <si>
    <t>Poznámka k položce:_x000D_
umyvadla : 5*2+1_x000D_
dřez : 1</t>
  </si>
  <si>
    <t>Zápachová uzávěrka (sifon) pro zařizovací předměty D 40, 50 mm x 6/4"; pro dřezy; PP; příslušenství stavitelný kulový kloub, včetně dodávky materiálu</t>
  </si>
  <si>
    <t>-559244618</t>
  </si>
  <si>
    <t>239</t>
  </si>
  <si>
    <t>Zápachová uzávěrka (sifon) pro zařizovací předměty D 40, 50 mm; pro umyvadla; podomítková; PP; příslušenství vyjímatelná vložka, včetně dodávky materiálu</t>
  </si>
  <si>
    <t>1845713443</t>
  </si>
  <si>
    <t>241</t>
  </si>
  <si>
    <t>Montáž dvířek kovových i plastových</t>
  </si>
  <si>
    <t>-1800154532</t>
  </si>
  <si>
    <t>Poznámka k položce:_x000D_
3+1</t>
  </si>
  <si>
    <t>243</t>
  </si>
  <si>
    <t>Klozet zavěšené,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</si>
  <si>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-1129423100</t>
  </si>
  <si>
    <t>Poznámka k položce:_x000D_
Včetně dodávky a připevnění montážního prvku vč. napojení na kanalizační popř. vodovodní potrubí._x000D_
WC</t>
  </si>
  <si>
    <t>Pisoár univerzální, pro instalaci suchým procesem do lehkých sádrokartonových příček nebo k instalaci před masivní stěnu, pro bezdotykové ovládání, stavební výška 112 - 130 cm, včetně dodávky materiálu</t>
  </si>
  <si>
    <t>-1214266852</t>
  </si>
  <si>
    <t>Poznámka k položce:_x000D_
Včetně dodávky a připevnění montážního prvku vč. napojení na kanalizační popř. vodovodní potrubí._x000D_
pisoáry : 2_x000D_
výlevka : 1</t>
  </si>
  <si>
    <t>Montáž zrcadla na stěnu, lepidlem, plochy do 2 m2</t>
  </si>
  <si>
    <t>-595104551</t>
  </si>
  <si>
    <t>Poznámka k položce:_x000D_
včetně dodávky lepidla._x000D_
0,3*0,9*4+0,34*1,02</t>
  </si>
  <si>
    <t>247</t>
  </si>
  <si>
    <t>Sprchová vanička, litý mramor, dle PD asi 1200x900 mm</t>
  </si>
  <si>
    <t>1488776093</t>
  </si>
  <si>
    <t>Poznámka k položce:_x000D_
4+1</t>
  </si>
  <si>
    <t>248</t>
  </si>
  <si>
    <t>tlačítko ovládací plastové; pro ovládání zepředu; ovládací síla do 20,0 N; množství splachování 2; barva Bílá / pochromovaná lesklá / bílá</t>
  </si>
  <si>
    <t>-203641251</t>
  </si>
  <si>
    <t>Poznámka k položce:_x000D_
WC</t>
  </si>
  <si>
    <t>baterie dřezová stojánková; ovládání pákové; povrch chrom; ramínko otočné; 215 mm</t>
  </si>
  <si>
    <t>1758415018</t>
  </si>
  <si>
    <t>253</t>
  </si>
  <si>
    <t>držák toaletního papíru nerez</t>
  </si>
  <si>
    <t>-113315577</t>
  </si>
  <si>
    <t>254</t>
  </si>
  <si>
    <t>zásobník na papírové ručníky; nerez</t>
  </si>
  <si>
    <t>2012798390</t>
  </si>
  <si>
    <t>255</t>
  </si>
  <si>
    <t>dávkovač tekutého mýdla nerez; obsah 1,25 l</t>
  </si>
  <si>
    <t>-101688106</t>
  </si>
  <si>
    <t>256</t>
  </si>
  <si>
    <t>sedátko klozetové s poklopem; duroplast; antibakteriální; bílé; úchyty ocelové; š = 376mm, H= 436mm, rozteč =155 mm</t>
  </si>
  <si>
    <t>-1313431958</t>
  </si>
  <si>
    <t>258</t>
  </si>
  <si>
    <t>dřez kuchyňský; jednoduchý; nerez, lesk; š = 380 mm; hl. 380 mm; 162 mm; čtvercový; bez otvoru pro baterii</t>
  </si>
  <si>
    <t>-588377027</t>
  </si>
  <si>
    <t>265</t>
  </si>
  <si>
    <t>pisoár diturvit; bílý; povrch - standardní; přívod zezadu; odpad dozadu; splachování vrchní; ovládání splachování automatické; sensorový; včetně sensoru; včetně sifonu; napájení síť</t>
  </si>
  <si>
    <t>-560590383</t>
  </si>
  <si>
    <t>266</t>
  </si>
  <si>
    <t>výlevka závěsná; keramika; bílá; h = 450 mm; š = 425 mm; hl. 500 mm; mřížka plastová; průměr odpadu 102 mm</t>
  </si>
  <si>
    <t>1793631145</t>
  </si>
  <si>
    <t>267</t>
  </si>
  <si>
    <t>stavební přítomce -montáž předmětů</t>
  </si>
  <si>
    <t>-1697186214</t>
  </si>
  <si>
    <t>Díl:</t>
  </si>
  <si>
    <t>Přesun hmot pro TZB</t>
  </si>
  <si>
    <t>Přesun hmot, budovy mont. jednopodl. s pláštěm pro TZB</t>
  </si>
  <si>
    <t>741608208</t>
  </si>
  <si>
    <t>Ostatní</t>
  </si>
  <si>
    <t>269</t>
  </si>
  <si>
    <t>Vyčerpáním a vybouráním stávající betonové jímky na splašky vč. likvidace</t>
  </si>
  <si>
    <t>-907789787</t>
  </si>
  <si>
    <t>270</t>
  </si>
  <si>
    <t>Zhotovení kanalizační přípojky DN 150mm cca 6,2m včetně jádrového vrtu do stávající kanalizační šachty DN 100mm</t>
  </si>
  <si>
    <t>-951099776</t>
  </si>
  <si>
    <t>45202203.1 - Plynová přípojka</t>
  </si>
  <si>
    <t>D1 - Plynová přípojka</t>
  </si>
  <si>
    <t>288</t>
  </si>
  <si>
    <t>Napojení na stávajíc rozvod + kontrola odborná</t>
  </si>
  <si>
    <t>1796123228</t>
  </si>
  <si>
    <t>289</t>
  </si>
  <si>
    <t>Potrubí ocelovéé PE, s krytkou, pískování</t>
  </si>
  <si>
    <t>1653332008</t>
  </si>
  <si>
    <t>290</t>
  </si>
  <si>
    <t>zemní práce</t>
  </si>
  <si>
    <t>625648647</t>
  </si>
  <si>
    <t>297</t>
  </si>
  <si>
    <t>Revizní skřínka dle PD</t>
  </si>
  <si>
    <t>-1397723112</t>
  </si>
  <si>
    <t>298</t>
  </si>
  <si>
    <t>Pojistný ventil, napojení kotle, ochrany</t>
  </si>
  <si>
    <t>1975656375</t>
  </si>
  <si>
    <t>300</t>
  </si>
  <si>
    <t>Revize</t>
  </si>
  <si>
    <t>-1399751666</t>
  </si>
  <si>
    <t>301</t>
  </si>
  <si>
    <t>Zkoušy tešnostni</t>
  </si>
  <si>
    <t>-1056093549</t>
  </si>
  <si>
    <t>304</t>
  </si>
  <si>
    <t>stavební přítomce montáž a iné práce</t>
  </si>
  <si>
    <t>898658952</t>
  </si>
  <si>
    <t>211849996</t>
  </si>
  <si>
    <t>45202204 - Ústřední vytápění</t>
  </si>
  <si>
    <t>D1 - Přesun hmot pro TZB</t>
  </si>
  <si>
    <t>D2 - Ústřední vytápění</t>
  </si>
  <si>
    <t>-1308517292</t>
  </si>
  <si>
    <t>Pol45</t>
  </si>
  <si>
    <t>Izolace vodovodního potrubí návleková z trubic z pěnového polyetylenu, tloušťka stěny 25 mm, d 35 mm</t>
  </si>
  <si>
    <t>1335920185</t>
  </si>
  <si>
    <t>Pol46</t>
  </si>
  <si>
    <t>207109170</t>
  </si>
  <si>
    <t>Pol47</t>
  </si>
  <si>
    <t>Kohout kulový s filtrem, mosazný, vnitřní-vnitřní závit, DN 25, PN 25, včetně dodávky materiálu</t>
  </si>
  <si>
    <t>-1475586092</t>
  </si>
  <si>
    <t>Pol48</t>
  </si>
  <si>
    <t>-245897692</t>
  </si>
  <si>
    <t>Pol49</t>
  </si>
  <si>
    <t>Vícevrstvé potrubí polyetylén, hliníková vrstva, polyetytylén vícevrstvé polyetylen-hliníkové potrubí PEX/AL/PEX, D 16 mm, s 2,0 mm, PN 10, lisovaný spoj s mosaznými tvarovkami, Trubka plastová vodovodní včetně tvarovek, bez zednických výpomocí</t>
  </si>
  <si>
    <t>403360554</t>
  </si>
  <si>
    <t>Pol50</t>
  </si>
  <si>
    <t>Vícevrstvé potrubí polyetylén, hliníková vrstva, polyetytylén vícevrstvé polyetylen-hliníkové potrubí PEX/AL/PEX, D 20 mm, s 2,0 mm, PN 10, lisovaný spoj s mosaznými tvarovkami, Trubka plastová vodovodní</t>
  </si>
  <si>
    <t>-1823996268</t>
  </si>
  <si>
    <t>Pol51</t>
  </si>
  <si>
    <t>Ventil automatický, odvzdušňovací, mosazný, PN 10, DN 15, včetně dodávky materiálu</t>
  </si>
  <si>
    <t>1485078310</t>
  </si>
  <si>
    <t>Pol52</t>
  </si>
  <si>
    <t>Hlavice termostatická, včetně dodávky materiálu</t>
  </si>
  <si>
    <t>659240364</t>
  </si>
  <si>
    <t>Pol53</t>
  </si>
  <si>
    <t>Kohout kulový, mosazný, DN 25, PN 25, vnitřní-šroubení, včetně dodávky materiálu</t>
  </si>
  <si>
    <t>-544036281</t>
  </si>
  <si>
    <t>Pol54</t>
  </si>
  <si>
    <t>Ventil zpětný, mosazný, DN 25 , PN 20, vnitřní-vnitřní závit, včetně dodávky materiálu</t>
  </si>
  <si>
    <t>-1461952940</t>
  </si>
  <si>
    <t>Pol55</t>
  </si>
  <si>
    <t>Šroubení pro radiátory typu VK jednotrubkový systém s vypouštěním, rohové, bronzové, DN EK 20x15, PN 10, včetně dodávky materiálu</t>
  </si>
  <si>
    <t>-318982272</t>
  </si>
  <si>
    <t>Pol56</t>
  </si>
  <si>
    <t>Šroubení pro radiátory typu VK dvoutrubkový systém s integrovaným termostatickým ventilem,</t>
  </si>
  <si>
    <t>2012904885</t>
  </si>
  <si>
    <t>Pol57</t>
  </si>
  <si>
    <t>Kohout kulový, napouštěcí a vypouštěcí, mosazný, DN 15, PN 10, včetně dodávky materiálu</t>
  </si>
  <si>
    <t>1933160779</t>
  </si>
  <si>
    <t>Pol58</t>
  </si>
  <si>
    <t>Teploměr s jímkou D 63 mm, délka jímky 100 mm, T = 0 až 120°C, včetně dodávky materiálu</t>
  </si>
  <si>
    <t>1934598589</t>
  </si>
  <si>
    <t>Pol59</t>
  </si>
  <si>
    <t>Otopné těleso šířka 2200 mm, výška 800 mm, připojení spodní</t>
  </si>
  <si>
    <t>-1196140610</t>
  </si>
  <si>
    <t>Pol60</t>
  </si>
  <si>
    <t>Otopné těleso šířka 1200 mm, výška 800 mm, připojení spodní</t>
  </si>
  <si>
    <t>-340082830</t>
  </si>
  <si>
    <t>Pol61</t>
  </si>
  <si>
    <t>Otopné těleso šířka 8000 mm, výška 800 mm, připojení spodní</t>
  </si>
  <si>
    <t>-540075629</t>
  </si>
  <si>
    <t>Pol61.1</t>
  </si>
  <si>
    <t>Otopné těleso, připojení spodní</t>
  </si>
  <si>
    <t>1654649228</t>
  </si>
  <si>
    <t>Pol62</t>
  </si>
  <si>
    <t>Podlahové topení elektrické vytápění elektrickými rohožemi měrný výkon 150 W/m2, plocha nad 10 m2, včetně dodávky materiálu</t>
  </si>
  <si>
    <t>-1209285109</t>
  </si>
  <si>
    <t>Poznámka k položce:_x000D_
Obsahuje dodávku a uložení topných rohoží, regulátoru (včetně senzorů), technickou přípravu, instruktáž a oživení, seřízení regulace a ovládání, neobsahuje úpravu podkladu.</t>
  </si>
  <si>
    <t>Pol63</t>
  </si>
  <si>
    <t>Kondezační plynový kotel dle PD vč. odkouření</t>
  </si>
  <si>
    <t>-69301467</t>
  </si>
  <si>
    <t>Pol64</t>
  </si>
  <si>
    <t>Magnetický odkalovací ventil DN25 dle PD dod.+mont.</t>
  </si>
  <si>
    <t>1092220178</t>
  </si>
  <si>
    <t>Pol65</t>
  </si>
  <si>
    <t>Uvedení ÚT do provozu - proplach, napuštění, tlak.a topná zlouška, revize, zaregulování systému, zaškolení obsluhy</t>
  </si>
  <si>
    <t>-499133930</t>
  </si>
  <si>
    <t>Pol66</t>
  </si>
  <si>
    <t>čerpadlo oběhové pro ÚT 25-60  dle PD</t>
  </si>
  <si>
    <t>195337812</t>
  </si>
  <si>
    <t>Pol67</t>
  </si>
  <si>
    <t>-1025735171</t>
  </si>
  <si>
    <t>Pol68</t>
  </si>
  <si>
    <t>M+D nepřímotopného ohřívače vody (Zásobník teplé vody ve stacionárním provedení s integrovaným výměníkem tepla s hladkými trubkami, pro připojení konvenčního stacionárního kotle)</t>
  </si>
  <si>
    <t>-1736080394</t>
  </si>
  <si>
    <t>Pol69</t>
  </si>
  <si>
    <t>M+D krbových kamen kachlových</t>
  </si>
  <si>
    <t>-2109516192</t>
  </si>
  <si>
    <t>45202205 - Elektroinstalace</t>
  </si>
  <si>
    <t>D2 - Elektroinstalace</t>
  </si>
  <si>
    <t>-860201504</t>
  </si>
  <si>
    <t>Pol1</t>
  </si>
  <si>
    <t>Montáž trubky ohebné, z PVC, uložené pod omítku, vnější průměr 25 mm, mech. pevnost 320 N/5 cm, včetně dodávky materiálu</t>
  </si>
  <si>
    <t>-40588515</t>
  </si>
  <si>
    <t>Pol10</t>
  </si>
  <si>
    <t>Montáž zásuvky domovní v krabici včetně zapojení, venkovní, včetně dodávky zásuvky jednonásobné, s ochranným kolíkem, s víčkem,  , provedení 2P+PE,</t>
  </si>
  <si>
    <t>845880768</t>
  </si>
  <si>
    <t>Pol11</t>
  </si>
  <si>
    <t>Montáž uzemňovacího vedení v zemi, včetně svorek, propojení a izolace spojů, z profilů ocelových pozinkovaných  (FeZn),  , včetně dodávky pásku 30 x 4 mm, bez nátěru</t>
  </si>
  <si>
    <t>-469985092</t>
  </si>
  <si>
    <t>Pol12</t>
  </si>
  <si>
    <t>Montáž svorky hromosvodové na potrubí, včetně dodávky svorky a Cu pásku (bez vodiče a připoj. vod.)</t>
  </si>
  <si>
    <t>-2142239834</t>
  </si>
  <si>
    <t>Pol13</t>
  </si>
  <si>
    <t>Montáž připojení motorických spotřebičů, které byly přechodně vyřazeny z provozu,  , do 7,5 kW</t>
  </si>
  <si>
    <t>-876217866</t>
  </si>
  <si>
    <t>Pol14</t>
  </si>
  <si>
    <t>Montáž vodiče H07V-K (CYA), 4 mm2, uloženého pevně, včetně dodávky vodiče</t>
  </si>
  <si>
    <t>824715828</t>
  </si>
  <si>
    <t>Pol15</t>
  </si>
  <si>
    <t>Montáž vodiče H07V-K (CYA), 10 mm2, uloženého pevně, včetně dodávky vodiče</t>
  </si>
  <si>
    <t>-792663758</t>
  </si>
  <si>
    <t>Pol16</t>
  </si>
  <si>
    <t>Montáž vodiče H07V-K (CYA), 16 mm2, uloženého pevně, včetně dodávky vodiče</t>
  </si>
  <si>
    <t>-1741658446</t>
  </si>
  <si>
    <t>Pol17</t>
  </si>
  <si>
    <t>Montáž kabelu CYKY 750 V, 2 x 1,5 mm2, pevně uloženého, včetně dodávky kabelu</t>
  </si>
  <si>
    <t>1428963163</t>
  </si>
  <si>
    <t>Pol18</t>
  </si>
  <si>
    <t>Montáž kabelu CYKY 750 V, 3 x 1,5 mm2, pevně uloženého, včetně dodávky kabelu</t>
  </si>
  <si>
    <t>1524805613</t>
  </si>
  <si>
    <t>Pol19</t>
  </si>
  <si>
    <t>Montáž kabelu CYKY 750 V, 3 x 2,5 mm2, pevně uloženého, včetně dodávky kabelu</t>
  </si>
  <si>
    <t>1696712426</t>
  </si>
  <si>
    <t>Pol2</t>
  </si>
  <si>
    <t>Montáž lišty elektroinstalační, z PVC, šířky do 80 mm, uložená pevně šroubováním</t>
  </si>
  <si>
    <t>2090221752</t>
  </si>
  <si>
    <t>Pol20</t>
  </si>
  <si>
    <t>Montáž kabelu CYKY 750 V, 5 x 1,5 mm2, pevně uloženého, včetně dodávky kabelu</t>
  </si>
  <si>
    <t>-2054560167</t>
  </si>
  <si>
    <t>Pol21</t>
  </si>
  <si>
    <t>Montáž kabelu CYKY 750 V, 5 x 2,5 mm2, pevně uloženého, včetně dodávky kabelu</t>
  </si>
  <si>
    <t>325265004</t>
  </si>
  <si>
    <t>Pol22</t>
  </si>
  <si>
    <t>Montáž kabelu CYKY 750 V, 5 žilového, pevně uloženého, včetně dodávky kabelu CYKY 5 x 4 mm2</t>
  </si>
  <si>
    <t>736566992</t>
  </si>
  <si>
    <t>Pol23</t>
  </si>
  <si>
    <t>Montáž kabelu CYKY 750 V, 5 žilového, pevně uloženého, včetně dodávky kabelu CYKY 5 x 16 mm2</t>
  </si>
  <si>
    <t>-1968861167</t>
  </si>
  <si>
    <t>Pol24</t>
  </si>
  <si>
    <t>Zatažení šnůry sdělovací 4pram. do trubek/lišt</t>
  </si>
  <si>
    <t>-1928033478</t>
  </si>
  <si>
    <t>Pol25</t>
  </si>
  <si>
    <t>Rozvaděč R1 - rozvodnice (5 řad, 120 modulů)  na omítku, vč. výzbroje dle PD dod.+mont.vč.zapojení</t>
  </si>
  <si>
    <t>-517837452</t>
  </si>
  <si>
    <t>Pol26</t>
  </si>
  <si>
    <t>Alarm signalizačního systému - vyhodnocovací jednotka + tahový vypínač dod.+mont.vč.zapojení</t>
  </si>
  <si>
    <t>927821215</t>
  </si>
  <si>
    <t>Pol27</t>
  </si>
  <si>
    <t>Svorkovnice s krytem dod.+mont.vč.zapojení</t>
  </si>
  <si>
    <t>-1735758394</t>
  </si>
  <si>
    <t>Pol28</t>
  </si>
  <si>
    <t>Pohybové čidlo stropní dod.+mont.vč.zapojení</t>
  </si>
  <si>
    <t>1469617391</t>
  </si>
  <si>
    <t>Pol29</t>
  </si>
  <si>
    <t>Příplatek za zásuvku s dětskou ochranou</t>
  </si>
  <si>
    <t>422138807</t>
  </si>
  <si>
    <t>Pol3</t>
  </si>
  <si>
    <t>Montáž krabice plastové přístrojové, kruhové, o průměru 73 mm, hloubky 30 mm,  , do zdiva, bez zapojení, včetně dodávky</t>
  </si>
  <si>
    <t>2112863139</t>
  </si>
  <si>
    <t>Pol30</t>
  </si>
  <si>
    <t>Samoregulační topný kabel dl.30m pro ochranu okap.žlabů vč.řídící jednotky a příslušenství dle PD, dod.+mont.vč.zapojení</t>
  </si>
  <si>
    <t>330448956</t>
  </si>
  <si>
    <t>Pol31</t>
  </si>
  <si>
    <t>Kabelový žlab 100/250 vč.příslušenství dod.+mont.</t>
  </si>
  <si>
    <t>-1668259469</t>
  </si>
  <si>
    <t>Pol32</t>
  </si>
  <si>
    <t>Svítdo zařivka bez upřesnění</t>
  </si>
  <si>
    <t>-1858248185</t>
  </si>
  <si>
    <t>Pol33</t>
  </si>
  <si>
    <t>Svítidlo 25W, 4000K - ozn.B dod.+mont.vč.zapojení</t>
  </si>
  <si>
    <t>1172075214</t>
  </si>
  <si>
    <t>Pol34</t>
  </si>
  <si>
    <t>Svítidlo 32W, 4000K - ozn.C dod.+mont.vč.zapojení</t>
  </si>
  <si>
    <t>-2024317590</t>
  </si>
  <si>
    <t>Pol35</t>
  </si>
  <si>
    <t>Svítidlo 25W, 4000K - ozn.D dod.+mont.vč.zapojení</t>
  </si>
  <si>
    <t>-161507783</t>
  </si>
  <si>
    <t>Pol36</t>
  </si>
  <si>
    <t>Svítidlo LED 32W - ozn.E dod.+mont.vč.zapojení</t>
  </si>
  <si>
    <t>1437539113</t>
  </si>
  <si>
    <t>Pol37</t>
  </si>
  <si>
    <t>Svítidlo nouzové vestavné - ozn.N dod.+mont.vč.zapojení</t>
  </si>
  <si>
    <t>2079052935</t>
  </si>
  <si>
    <t>Pol38</t>
  </si>
  <si>
    <t>svodič přepětí tř. B+C FLP-12,5V/4</t>
  </si>
  <si>
    <t>-2062779468</t>
  </si>
  <si>
    <t>Pol39</t>
  </si>
  <si>
    <t>svodič přepětí tř. B+C FLP-12,5V/1</t>
  </si>
  <si>
    <t>-1135338843</t>
  </si>
  <si>
    <t>Pol4</t>
  </si>
  <si>
    <t>Montáž krabice plastové odbočné, čtvercové, o rozměru 150 x 150 mm, hloubky 77 mm, s víčkem a svorkovnicí, do zdiva, se zapojením, včetně dodávky</t>
  </si>
  <si>
    <t>-1642072097</t>
  </si>
  <si>
    <t>Pol40</t>
  </si>
  <si>
    <t>spínač křížový č.7 s rámečkem a kolíbkou</t>
  </si>
  <si>
    <t>-1451822892</t>
  </si>
  <si>
    <t>Pol41</t>
  </si>
  <si>
    <t>kabel kabel pro EZS; stíněný, typ drát; Cu drát + Al folie; počet a průřez žil 2x2x0,8; počet žil 2; jmen.prům.jádra 0,80 mm; teplota použití -5 až 50 °C; min.teplota pokládky -5 °C; barva pláště rudá</t>
  </si>
  <si>
    <t>957198197</t>
  </si>
  <si>
    <t>Pol42</t>
  </si>
  <si>
    <t>lišta elektroinstalační hranatá; mat. PVC samozhášivé; Š x V 60 x 40 mm; délka 2,00 m; bílá; stupeň hořlavosti A1-F; teplot.rozsah -5 až 60 °C</t>
  </si>
  <si>
    <t>-908095668</t>
  </si>
  <si>
    <t>Pol43</t>
  </si>
  <si>
    <t>stavební přítomce, montáž apod</t>
  </si>
  <si>
    <t>482854430</t>
  </si>
  <si>
    <t>Pol44</t>
  </si>
  <si>
    <t>rezerva - pomocný materiál</t>
  </si>
  <si>
    <t>2134354547</t>
  </si>
  <si>
    <t>Pol5</t>
  </si>
  <si>
    <t>Montáž ovladače zapuštěného s doutnavkou včetně dodávky strojku, doutnavky, rámečku a krytu,</t>
  </si>
  <si>
    <t>2043538073</t>
  </si>
  <si>
    <t>Pol6</t>
  </si>
  <si>
    <t>Montáž spínače nástěnného pro prostředí venkovní a mokré včetně zapojení, jednopólového,  , řazení 1</t>
  </si>
  <si>
    <t>-1785440406</t>
  </si>
  <si>
    <t>Pol7</t>
  </si>
  <si>
    <t>Montáž spínače zapuštěného a polozapuštěného včetně zapojení, dodávky spínače, krytu a rámečku, jednopólového,  , řazení 1</t>
  </si>
  <si>
    <t>1314133238</t>
  </si>
  <si>
    <t>Pol8</t>
  </si>
  <si>
    <t>Montáž spínače zapuštěného a polozapuštěného včetně zapojení, dodávky spínače, krytu a rámečku, sériového,  , řazení 5</t>
  </si>
  <si>
    <t>1627347001</t>
  </si>
  <si>
    <t>Pol9</t>
  </si>
  <si>
    <t>Montáž zásuvky domovní zapuštěné včetně zapojení včetně dodávky zásuvky kompletní jednonásobné s ochr.kolíkem 16A/250VAC a rámečkem,  , provedení 2P+PE,</t>
  </si>
  <si>
    <t>330705498</t>
  </si>
  <si>
    <t>45202206 - Vzduchotechnika</t>
  </si>
  <si>
    <t>D1 - Montáže vzduchotechnických zařízení</t>
  </si>
  <si>
    <t>Montáže vzduchotechnických zařízení</t>
  </si>
  <si>
    <t>503</t>
  </si>
  <si>
    <t>Tlumič hluku 250/600 - 50 dod.+mont.</t>
  </si>
  <si>
    <t>-468752050</t>
  </si>
  <si>
    <t>506</t>
  </si>
  <si>
    <t>Nástěnný ovladač dotykový bílý dod.+mont.vč.zapojení</t>
  </si>
  <si>
    <t>-1305534038</t>
  </si>
  <si>
    <t>507</t>
  </si>
  <si>
    <t>Boční ventilátor V=410m3/h při 100Pa, N=0,12kW, vč.střeš.podstavce pro plochou střechu, a zpětné klapky, dod.+mont.vč.zapojení</t>
  </si>
  <si>
    <t>1098285402</t>
  </si>
  <si>
    <t>508</t>
  </si>
  <si>
    <t>Talířový ventil odvodní kovový V=30m3/h dod.+mont.</t>
  </si>
  <si>
    <t>-1495179426</t>
  </si>
  <si>
    <t>509</t>
  </si>
  <si>
    <t>Talířový ventil odvodní kovový V=50m3/h dod.+mont.</t>
  </si>
  <si>
    <t>-1547583982</t>
  </si>
  <si>
    <t>510</t>
  </si>
  <si>
    <t>Talířový ventil odvodní kovový V=100m3/h dod.+mont.</t>
  </si>
  <si>
    <t>468489572</t>
  </si>
  <si>
    <t>511</t>
  </si>
  <si>
    <t>Dveřní clona horizontální dl.2m, Vmax=3500m3/h, el.ohřev 16kW/400V, integr.regulace, bezdrát.ovladač, vč. kotvení ke stropu, dod.+mont.vč.zapojení</t>
  </si>
  <si>
    <t>-249876142</t>
  </si>
  <si>
    <t>512</t>
  </si>
  <si>
    <t>Potrubí Spiro d=100mm vč.tvarovek, těsnění a závěsů dod.+mont.</t>
  </si>
  <si>
    <t>490374235</t>
  </si>
  <si>
    <t>513</t>
  </si>
  <si>
    <t>Potrubí Spiro d=125mm vč.tvarovek, těsnění a závěsů dod.+mont.</t>
  </si>
  <si>
    <t>-496096794</t>
  </si>
  <si>
    <t>514</t>
  </si>
  <si>
    <t>Potrubí Spiro d=160mm vč.tvarovek, těsnění a závěsů dod.+mont.</t>
  </si>
  <si>
    <t>-286193262</t>
  </si>
  <si>
    <t>515</t>
  </si>
  <si>
    <t>Potrubí Spiro d=200mm vč.tvarovek, těsnění a závěsů dod.+mont.</t>
  </si>
  <si>
    <t>1068031963</t>
  </si>
  <si>
    <t>516</t>
  </si>
  <si>
    <t>Potrubí Spiro d=250mm vč.tvarovek, těsnění a závěsů dod.+mont.</t>
  </si>
  <si>
    <t>943858095</t>
  </si>
  <si>
    <t>517</t>
  </si>
  <si>
    <t>Tlumící hadice ohebná d=102mm vč.těsnění a závěsů dod.+mont.</t>
  </si>
  <si>
    <t>973550551</t>
  </si>
  <si>
    <t>523</t>
  </si>
  <si>
    <t>Uvedení VZT do provozu - zkoušky, měření (vč.hluku), zaregulování, revize, zaškolení obsluhy</t>
  </si>
  <si>
    <t>-1457442477</t>
  </si>
  <si>
    <t>1353758639</t>
  </si>
  <si>
    <t>45202207 - VRN</t>
  </si>
  <si>
    <t>VRN - Vedlejší rozpočtové náklady</t>
  </si>
  <si>
    <t xml:space="preserve">    VRN1 - Průzkumné, geodetické a projektové práce</t>
  </si>
  <si>
    <t xml:space="preserve">    VRN2 - Přípravné a provizorní konstrukce a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</si>
  <si>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</si>
  <si>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</si>
  <si>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</si>
  <si>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</si>
  <si>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</si>
  <si>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</si>
  <si>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</si>
  <si>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</si>
  <si>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</si>
  <si>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Kč</t>
  </si>
  <si>
    <t>012002000</t>
  </si>
  <si>
    <t>Geodetické práce (před i po stavební činnosti)</t>
  </si>
  <si>
    <t>013002000</t>
  </si>
  <si>
    <t>Projektové práce</t>
  </si>
  <si>
    <t>VRN2</t>
  </si>
  <si>
    <t>Přípravné a provizorní konstrukce a práce</t>
  </si>
  <si>
    <t>022002.00</t>
  </si>
  <si>
    <t>Provizorní ochrana střešní konstrukce proti zatékání vč. opakovaného odkrývání a zakrývání (exteriér) a zajištění proti větru, průběžné kontrolovaly nepropustnosti</t>
  </si>
  <si>
    <t>soub</t>
  </si>
  <si>
    <t>1024</t>
  </si>
  <si>
    <t>-1766648018</t>
  </si>
  <si>
    <t>VRN3</t>
  </si>
  <si>
    <t>Zařízení staveniště</t>
  </si>
  <si>
    <t>030001000</t>
  </si>
  <si>
    <t>0310025.0</t>
  </si>
  <si>
    <t>Instalace poddružného měření vody a elektroinstlalací</t>
  </si>
  <si>
    <t>-1873976221</t>
  </si>
  <si>
    <t>VRN4</t>
  </si>
  <si>
    <t>Inženýrská činnost</t>
  </si>
  <si>
    <t>0450020.0</t>
  </si>
  <si>
    <t>Kompletační a koordinační činnost</t>
  </si>
  <si>
    <t>130313174</t>
  </si>
  <si>
    <t>0490020.0</t>
  </si>
  <si>
    <t>Náklady spojené se zajištěním BOZP na stavbě a vlastní konstrukce, okolního provozu a provozu školy, ostraha</t>
  </si>
  <si>
    <t>1798861868</t>
  </si>
  <si>
    <t>VRN5</t>
  </si>
  <si>
    <t>Finanční náklady</t>
  </si>
  <si>
    <t>052002000</t>
  </si>
  <si>
    <t>Finanční rezerva</t>
  </si>
  <si>
    <t>VRN7</t>
  </si>
  <si>
    <t>Provozní vlivy</t>
  </si>
  <si>
    <t>0710020.0</t>
  </si>
  <si>
    <t>Zvýšené náklady spojené s provozem školy, umístěním stavby a případnými doplňkovými podmínkami investora</t>
  </si>
  <si>
    <t>-1515266633</t>
  </si>
  <si>
    <t>SEZNAM FIGUR</t>
  </si>
  <si>
    <t>Výměra</t>
  </si>
  <si>
    <t xml:space="preserve"> 45202202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</si>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</sst>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3" fillId="6" borderId="22" xfId="0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45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9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R5" s="20"/>
      <c r="BE5" s="226" t="s">
        <v>15</v>
      </c>
      <c r="BS5" s="17" t="s">
        <v>6</v>
      </c>
    </row>
    <row r="6" spans="1:74" ht="36.9" customHeight="1">
      <c r="B6" s="20"/>
      <c r="D6" s="26" t="s">
        <v>16</v>
      </c>
      <c r="K6" s="23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R6" s="20"/>
      <c r="BE6" s="227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7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7"/>
      <c r="BS8" s="17" t="s">
        <v>6</v>
      </c>
    </row>
    <row r="9" spans="1:74" ht="14.4" customHeight="1">
      <c r="B9" s="20"/>
      <c r="AR9" s="20"/>
      <c r="BE9" s="227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7"/>
      <c r="BS10" s="17" t="s">
        <v>6</v>
      </c>
    </row>
    <row r="11" spans="1:74" ht="18.45" customHeight="1">
      <c r="B11" s="20"/>
      <c r="E11" s="25" t="s">
        <v>21</v>
      </c>
      <c r="AK11" s="27" t="s">
        <v>26</v>
      </c>
      <c r="AN11" s="25" t="s">
        <v>1</v>
      </c>
      <c r="AR11" s="20"/>
      <c r="BE11" s="227"/>
      <c r="BS11" s="17" t="s">
        <v>6</v>
      </c>
    </row>
    <row r="12" spans="1:74" ht="6.9" customHeight="1">
      <c r="B12" s="20"/>
      <c r="AR12" s="20"/>
      <c r="BE12" s="227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27"/>
      <c r="BS13" s="17" t="s">
        <v>6</v>
      </c>
    </row>
    <row r="14" spans="1:74" ht="13.2">
      <c r="B14" s="20"/>
      <c r="E14" s="232" t="s">
        <v>28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26</v>
      </c>
      <c r="AN14" s="29" t="s">
        <v>28</v>
      </c>
      <c r="AR14" s="20"/>
      <c r="BE14" s="227"/>
      <c r="BS14" s="17" t="s">
        <v>6</v>
      </c>
    </row>
    <row r="15" spans="1:74" ht="6.9" customHeight="1">
      <c r="B15" s="20"/>
      <c r="AR15" s="20"/>
      <c r="BE15" s="227"/>
      <c r="BS15" s="17" t="s">
        <v>3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27"/>
      <c r="BS16" s="17" t="s">
        <v>3</v>
      </c>
    </row>
    <row r="17" spans="2:71" ht="18.45" customHeight="1">
      <c r="B17" s="20"/>
      <c r="E17" s="25" t="s">
        <v>21</v>
      </c>
      <c r="AK17" s="27" t="s">
        <v>26</v>
      </c>
      <c r="AN17" s="25" t="s">
        <v>1</v>
      </c>
      <c r="AR17" s="20"/>
      <c r="BE17" s="227"/>
      <c r="BS17" s="17" t="s">
        <v>30</v>
      </c>
    </row>
    <row r="18" spans="2:71" ht="6.9" customHeight="1">
      <c r="B18" s="20"/>
      <c r="AR18" s="20"/>
      <c r="BE18" s="227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27"/>
      <c r="BS19" s="17" t="s">
        <v>6</v>
      </c>
    </row>
    <row r="20" spans="2:71" ht="18.45" customHeight="1">
      <c r="B20" s="20"/>
      <c r="E20" s="25" t="s">
        <v>21</v>
      </c>
      <c r="AK20" s="27" t="s">
        <v>26</v>
      </c>
      <c r="AN20" s="25" t="s">
        <v>1</v>
      </c>
      <c r="AR20" s="20"/>
      <c r="BE20" s="227"/>
      <c r="BS20" s="17" t="s">
        <v>30</v>
      </c>
    </row>
    <row r="21" spans="2:71" ht="6.9" customHeight="1">
      <c r="B21" s="20"/>
      <c r="AR21" s="20"/>
      <c r="BE21" s="227"/>
    </row>
    <row r="22" spans="2:71" ht="12" customHeight="1">
      <c r="B22" s="20"/>
      <c r="D22" s="27" t="s">
        <v>32</v>
      </c>
      <c r="AR22" s="20"/>
      <c r="BE22" s="227"/>
    </row>
    <row r="23" spans="2:71" ht="16.5" customHeight="1">
      <c r="B23" s="20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  <c r="BE23" s="227"/>
    </row>
    <row r="24" spans="2:71" ht="6.9" customHeight="1">
      <c r="B24" s="20"/>
      <c r="AR24" s="20"/>
      <c r="BE24" s="227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2:71" s="1" customFormat="1" ht="25.95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>
        <f>ROUND(AG94,2)</f>
        <v>0</v>
      </c>
      <c r="AL26" s="236"/>
      <c r="AM26" s="236"/>
      <c r="AN26" s="236"/>
      <c r="AO26" s="236"/>
      <c r="AR26" s="32"/>
      <c r="BE26" s="227"/>
    </row>
    <row r="27" spans="2:71" s="1" customFormat="1" ht="6.9" customHeight="1">
      <c r="B27" s="32"/>
      <c r="AR27" s="32"/>
      <c r="BE27" s="227"/>
    </row>
    <row r="28" spans="2:71" s="1" customFormat="1" ht="13.2">
      <c r="B28" s="32"/>
      <c r="L28" s="237" t="s">
        <v>34</v>
      </c>
      <c r="M28" s="237"/>
      <c r="N28" s="237"/>
      <c r="O28" s="237"/>
      <c r="P28" s="237"/>
      <c r="W28" s="237" t="s">
        <v>35</v>
      </c>
      <c r="X28" s="237"/>
      <c r="Y28" s="237"/>
      <c r="Z28" s="237"/>
      <c r="AA28" s="237"/>
      <c r="AB28" s="237"/>
      <c r="AC28" s="237"/>
      <c r="AD28" s="237"/>
      <c r="AE28" s="237"/>
      <c r="AK28" s="237" t="s">
        <v>36</v>
      </c>
      <c r="AL28" s="237"/>
      <c r="AM28" s="237"/>
      <c r="AN28" s="237"/>
      <c r="AO28" s="237"/>
      <c r="AR28" s="32"/>
      <c r="BE28" s="227"/>
    </row>
    <row r="29" spans="2:71" s="2" customFormat="1" ht="14.4" customHeight="1">
      <c r="B29" s="36"/>
      <c r="D29" s="27" t="s">
        <v>37</v>
      </c>
      <c r="F29" s="27" t="s">
        <v>38</v>
      </c>
      <c r="L29" s="240">
        <v>0.21</v>
      </c>
      <c r="M29" s="239"/>
      <c r="N29" s="239"/>
      <c r="O29" s="239"/>
      <c r="P29" s="239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0</v>
      </c>
      <c r="AL29" s="239"/>
      <c r="AM29" s="239"/>
      <c r="AN29" s="239"/>
      <c r="AO29" s="239"/>
      <c r="AR29" s="36"/>
      <c r="BE29" s="228"/>
    </row>
    <row r="30" spans="2:71" s="2" customFormat="1" ht="14.4" customHeight="1">
      <c r="B30" s="36"/>
      <c r="F30" s="27" t="s">
        <v>39</v>
      </c>
      <c r="L30" s="240">
        <v>0.15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6"/>
      <c r="BE30" s="228"/>
    </row>
    <row r="31" spans="2:71" s="2" customFormat="1" ht="14.4" hidden="1" customHeight="1">
      <c r="B31" s="36"/>
      <c r="F31" s="27" t="s">
        <v>40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6"/>
      <c r="BE31" s="228"/>
    </row>
    <row r="32" spans="2:71" s="2" customFormat="1" ht="14.4" hidden="1" customHeight="1">
      <c r="B32" s="36"/>
      <c r="F32" s="27" t="s">
        <v>41</v>
      </c>
      <c r="L32" s="240">
        <v>0.15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6"/>
      <c r="BE32" s="228"/>
    </row>
    <row r="33" spans="2:57" s="2" customFormat="1" ht="14.4" hidden="1" customHeight="1">
      <c r="B33" s="36"/>
      <c r="F33" s="27" t="s">
        <v>42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6"/>
      <c r="BE33" s="228"/>
    </row>
    <row r="34" spans="2:57" s="1" customFormat="1" ht="6.9" customHeight="1">
      <c r="B34" s="32"/>
      <c r="AR34" s="32"/>
      <c r="BE34" s="227"/>
    </row>
    <row r="35" spans="2:57" s="1" customFormat="1" ht="25.95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44" t="s">
        <v>45</v>
      </c>
      <c r="Y35" s="242"/>
      <c r="Z35" s="242"/>
      <c r="AA35" s="242"/>
      <c r="AB35" s="242"/>
      <c r="AC35" s="39"/>
      <c r="AD35" s="39"/>
      <c r="AE35" s="39"/>
      <c r="AF35" s="39"/>
      <c r="AG35" s="39"/>
      <c r="AH35" s="39"/>
      <c r="AI35" s="39"/>
      <c r="AJ35" s="39"/>
      <c r="AK35" s="241">
        <f>SUM(AK26:AK33)</f>
        <v>0</v>
      </c>
      <c r="AL35" s="242"/>
      <c r="AM35" s="242"/>
      <c r="AN35" s="242"/>
      <c r="AO35" s="243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 ht="10.199999999999999">
      <c r="B50" s="20"/>
      <c r="AR50" s="20"/>
    </row>
    <row r="51" spans="2:44" ht="10.199999999999999">
      <c r="B51" s="20"/>
      <c r="AR51" s="20"/>
    </row>
    <row r="52" spans="2:44" ht="10.199999999999999">
      <c r="B52" s="20"/>
      <c r="AR52" s="20"/>
    </row>
    <row r="53" spans="2:44" ht="10.199999999999999">
      <c r="B53" s="20"/>
      <c r="AR53" s="20"/>
    </row>
    <row r="54" spans="2:44" ht="10.199999999999999">
      <c r="B54" s="20"/>
      <c r="AR54" s="20"/>
    </row>
    <row r="55" spans="2:44" ht="10.199999999999999">
      <c r="B55" s="20"/>
      <c r="AR55" s="20"/>
    </row>
    <row r="56" spans="2:44" ht="10.199999999999999">
      <c r="B56" s="20"/>
      <c r="AR56" s="20"/>
    </row>
    <row r="57" spans="2:44" ht="10.199999999999999">
      <c r="B57" s="20"/>
      <c r="AR57" s="20"/>
    </row>
    <row r="58" spans="2:44" ht="10.199999999999999">
      <c r="B58" s="20"/>
      <c r="AR58" s="20"/>
    </row>
    <row r="59" spans="2:44" ht="10.199999999999999">
      <c r="B59" s="20"/>
      <c r="AR59" s="20"/>
    </row>
    <row r="60" spans="2:44" s="1" customFormat="1" ht="13.2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 ht="10.199999999999999">
      <c r="B61" s="20"/>
      <c r="AR61" s="20"/>
    </row>
    <row r="62" spans="2:44" ht="10.199999999999999">
      <c r="B62" s="20"/>
      <c r="AR62" s="20"/>
    </row>
    <row r="63" spans="2:44" ht="10.199999999999999">
      <c r="B63" s="20"/>
      <c r="AR63" s="20"/>
    </row>
    <row r="64" spans="2:44" s="1" customFormat="1" ht="13.2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 ht="10.199999999999999">
      <c r="B65" s="20"/>
      <c r="AR65" s="20"/>
    </row>
    <row r="66" spans="2:44" ht="10.199999999999999">
      <c r="B66" s="20"/>
      <c r="AR66" s="20"/>
    </row>
    <row r="67" spans="2:44" ht="10.199999999999999">
      <c r="B67" s="20"/>
      <c r="AR67" s="20"/>
    </row>
    <row r="68" spans="2:44" ht="10.199999999999999">
      <c r="B68" s="20"/>
      <c r="AR68" s="20"/>
    </row>
    <row r="69" spans="2:44" ht="10.199999999999999">
      <c r="B69" s="20"/>
      <c r="AR69" s="20"/>
    </row>
    <row r="70" spans="2:44" ht="10.199999999999999">
      <c r="B70" s="20"/>
      <c r="AR70" s="20"/>
    </row>
    <row r="71" spans="2:44" ht="10.199999999999999">
      <c r="B71" s="20"/>
      <c r="AR71" s="20"/>
    </row>
    <row r="72" spans="2:44" ht="10.199999999999999">
      <c r="B72" s="20"/>
      <c r="AR72" s="20"/>
    </row>
    <row r="73" spans="2:44" ht="10.199999999999999">
      <c r="B73" s="20"/>
      <c r="AR73" s="20"/>
    </row>
    <row r="74" spans="2:44" ht="10.199999999999999">
      <c r="B74" s="20"/>
      <c r="AR74" s="20"/>
    </row>
    <row r="75" spans="2:44" s="1" customFormat="1" ht="13.2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 ht="10.199999999999999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52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IMPORT</v>
      </c>
      <c r="AR84" s="48"/>
    </row>
    <row r="85" spans="1:91" s="4" customFormat="1" ht="36.9" customHeight="1">
      <c r="B85" s="49"/>
      <c r="C85" s="50" t="s">
        <v>16</v>
      </c>
      <c r="L85" s="207" t="str">
        <f>K6</f>
        <v>462022 - Požární zbrojnice Břvany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09" t="str">
        <f>IF(AN8= "","",AN8)</f>
        <v>8. 9. 2023</v>
      </c>
      <c r="AN87" s="209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210" t="str">
        <f>IF(E17="","",E17)</f>
        <v xml:space="preserve"> </v>
      </c>
      <c r="AN89" s="211"/>
      <c r="AO89" s="211"/>
      <c r="AP89" s="211"/>
      <c r="AR89" s="32"/>
      <c r="AS89" s="212" t="s">
        <v>53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210" t="str">
        <f>IF(E20="","",E20)</f>
        <v xml:space="preserve"> </v>
      </c>
      <c r="AN90" s="211"/>
      <c r="AO90" s="211"/>
      <c r="AP90" s="211"/>
      <c r="AR90" s="32"/>
      <c r="AS90" s="214"/>
      <c r="AT90" s="215"/>
      <c r="BD90" s="56"/>
    </row>
    <row r="91" spans="1:91" s="1" customFormat="1" ht="10.8" customHeight="1">
      <c r="B91" s="32"/>
      <c r="AR91" s="32"/>
      <c r="AS91" s="214"/>
      <c r="AT91" s="215"/>
      <c r="BD91" s="56"/>
    </row>
    <row r="92" spans="1:91" s="1" customFormat="1" ht="29.25" customHeight="1">
      <c r="B92" s="32"/>
      <c r="C92" s="216" t="s">
        <v>54</v>
      </c>
      <c r="D92" s="217"/>
      <c r="E92" s="217"/>
      <c r="F92" s="217"/>
      <c r="G92" s="217"/>
      <c r="H92" s="57"/>
      <c r="I92" s="219" t="s">
        <v>55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56</v>
      </c>
      <c r="AH92" s="217"/>
      <c r="AI92" s="217"/>
      <c r="AJ92" s="217"/>
      <c r="AK92" s="217"/>
      <c r="AL92" s="217"/>
      <c r="AM92" s="217"/>
      <c r="AN92" s="219" t="s">
        <v>57</v>
      </c>
      <c r="AO92" s="217"/>
      <c r="AP92" s="220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ROUND(SUM(AG95:AG102),2)</f>
        <v>0</v>
      </c>
      <c r="AH94" s="224"/>
      <c r="AI94" s="224"/>
      <c r="AJ94" s="224"/>
      <c r="AK94" s="224"/>
      <c r="AL94" s="224"/>
      <c r="AM94" s="224"/>
      <c r="AN94" s="225">
        <f t="shared" ref="AN94:AN102" si="0">SUM(AG94,AT94)</f>
        <v>0</v>
      </c>
      <c r="AO94" s="225"/>
      <c r="AP94" s="225"/>
      <c r="AQ94" s="67" t="s">
        <v>1</v>
      </c>
      <c r="AR94" s="63"/>
      <c r="AS94" s="68">
        <f>ROUND(SUM(AS95:AS102),2)</f>
        <v>0</v>
      </c>
      <c r="AT94" s="69">
        <f t="shared" ref="AT94:AT102" si="1">ROUND(SUM(AV94:AW94),2)</f>
        <v>0</v>
      </c>
      <c r="AU94" s="70">
        <f>ROUND(SUM(AU95:AU102),5)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ROUND(SUM(AZ95:AZ102),2)</f>
        <v>0</v>
      </c>
      <c r="BA94" s="69">
        <f>ROUND(SUM(BA95:BA102),2)</f>
        <v>0</v>
      </c>
      <c r="BB94" s="69">
        <f>ROUND(SUM(BB95:BB102),2)</f>
        <v>0</v>
      </c>
      <c r="BC94" s="69">
        <f>ROUND(SUM(BC95:BC102),2)</f>
        <v>0</v>
      </c>
      <c r="BD94" s="71">
        <f>ROUND(SUM(BD95:BD102),2)</f>
        <v>0</v>
      </c>
      <c r="BS94" s="72" t="s">
        <v>72</v>
      </c>
      <c r="BT94" s="72" t="s">
        <v>73</v>
      </c>
      <c r="BU94" s="73" t="s">
        <v>74</v>
      </c>
      <c r="BV94" s="72" t="s">
        <v>14</v>
      </c>
      <c r="BW94" s="72" t="s">
        <v>4</v>
      </c>
      <c r="BX94" s="72" t="s">
        <v>75</v>
      </c>
      <c r="CL94" s="72" t="s">
        <v>1</v>
      </c>
    </row>
    <row r="95" spans="1:91" s="6" customFormat="1" ht="24.75" customHeight="1">
      <c r="A95" s="74" t="s">
        <v>76</v>
      </c>
      <c r="B95" s="75"/>
      <c r="C95" s="76"/>
      <c r="D95" s="221" t="s">
        <v>77</v>
      </c>
      <c r="E95" s="221"/>
      <c r="F95" s="221"/>
      <c r="G95" s="221"/>
      <c r="H95" s="221"/>
      <c r="I95" s="77"/>
      <c r="J95" s="221" t="s">
        <v>78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2">
        <f>'45202201 - Bourací práce'!J30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78" t="s">
        <v>79</v>
      </c>
      <c r="AR95" s="75"/>
      <c r="AS95" s="79">
        <v>0</v>
      </c>
      <c r="AT95" s="80">
        <f t="shared" si="1"/>
        <v>0</v>
      </c>
      <c r="AU95" s="81">
        <f>'45202201 - Bourací práce'!P124</f>
        <v>0</v>
      </c>
      <c r="AV95" s="80">
        <f>'45202201 - Bourací práce'!J33</f>
        <v>0</v>
      </c>
      <c r="AW95" s="80">
        <f>'45202201 - Bourací práce'!J34</f>
        <v>0</v>
      </c>
      <c r="AX95" s="80">
        <f>'45202201 - Bourací práce'!J35</f>
        <v>0</v>
      </c>
      <c r="AY95" s="80">
        <f>'45202201 - Bourací práce'!J36</f>
        <v>0</v>
      </c>
      <c r="AZ95" s="80">
        <f>'45202201 - Bourací práce'!F33</f>
        <v>0</v>
      </c>
      <c r="BA95" s="80">
        <f>'45202201 - Bourací práce'!F34</f>
        <v>0</v>
      </c>
      <c r="BB95" s="80">
        <f>'45202201 - Bourací práce'!F35</f>
        <v>0</v>
      </c>
      <c r="BC95" s="80">
        <f>'45202201 - Bourací práce'!F36</f>
        <v>0</v>
      </c>
      <c r="BD95" s="82">
        <f>'45202201 - Bourací práce'!F37</f>
        <v>0</v>
      </c>
      <c r="BT95" s="83" t="s">
        <v>80</v>
      </c>
      <c r="BV95" s="83" t="s">
        <v>14</v>
      </c>
      <c r="BW95" s="83" t="s">
        <v>81</v>
      </c>
      <c r="BX95" s="83" t="s">
        <v>4</v>
      </c>
      <c r="CL95" s="83" t="s">
        <v>1</v>
      </c>
      <c r="CM95" s="83" t="s">
        <v>82</v>
      </c>
    </row>
    <row r="96" spans="1:91" s="6" customFormat="1" ht="24.75" customHeight="1">
      <c r="A96" s="74" t="s">
        <v>76</v>
      </c>
      <c r="B96" s="75"/>
      <c r="C96" s="76"/>
      <c r="D96" s="221" t="s">
        <v>83</v>
      </c>
      <c r="E96" s="221"/>
      <c r="F96" s="221"/>
      <c r="G96" s="221"/>
      <c r="H96" s="221"/>
      <c r="I96" s="77"/>
      <c r="J96" s="221" t="s">
        <v>84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'45202202 - Nový stav'!J30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78" t="s">
        <v>79</v>
      </c>
      <c r="AR96" s="75"/>
      <c r="AS96" s="79">
        <v>0</v>
      </c>
      <c r="AT96" s="80">
        <f t="shared" si="1"/>
        <v>0</v>
      </c>
      <c r="AU96" s="81">
        <f>'45202202 - Nový stav'!P135</f>
        <v>0</v>
      </c>
      <c r="AV96" s="80">
        <f>'45202202 - Nový stav'!J33</f>
        <v>0</v>
      </c>
      <c r="AW96" s="80">
        <f>'45202202 - Nový stav'!J34</f>
        <v>0</v>
      </c>
      <c r="AX96" s="80">
        <f>'45202202 - Nový stav'!J35</f>
        <v>0</v>
      </c>
      <c r="AY96" s="80">
        <f>'45202202 - Nový stav'!J36</f>
        <v>0</v>
      </c>
      <c r="AZ96" s="80">
        <f>'45202202 - Nový stav'!F33</f>
        <v>0</v>
      </c>
      <c r="BA96" s="80">
        <f>'45202202 - Nový stav'!F34</f>
        <v>0</v>
      </c>
      <c r="BB96" s="80">
        <f>'45202202 - Nový stav'!F35</f>
        <v>0</v>
      </c>
      <c r="BC96" s="80">
        <f>'45202202 - Nový stav'!F36</f>
        <v>0</v>
      </c>
      <c r="BD96" s="82">
        <f>'45202202 - Nový stav'!F37</f>
        <v>0</v>
      </c>
      <c r="BT96" s="83" t="s">
        <v>80</v>
      </c>
      <c r="BV96" s="83" t="s">
        <v>14</v>
      </c>
      <c r="BW96" s="83" t="s">
        <v>85</v>
      </c>
      <c r="BX96" s="83" t="s">
        <v>4</v>
      </c>
      <c r="CL96" s="83" t="s">
        <v>1</v>
      </c>
      <c r="CM96" s="83" t="s">
        <v>82</v>
      </c>
    </row>
    <row r="97" spans="1:91" s="6" customFormat="1" ht="24.75" customHeight="1">
      <c r="A97" s="74" t="s">
        <v>76</v>
      </c>
      <c r="B97" s="75"/>
      <c r="C97" s="76"/>
      <c r="D97" s="221" t="s">
        <v>86</v>
      </c>
      <c r="E97" s="221"/>
      <c r="F97" s="221"/>
      <c r="G97" s="221"/>
      <c r="H97" s="221"/>
      <c r="I97" s="77"/>
      <c r="J97" s="221" t="s">
        <v>87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'45202203 - Zdravotechnika'!J30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78" t="s">
        <v>79</v>
      </c>
      <c r="AR97" s="75"/>
      <c r="AS97" s="79">
        <v>0</v>
      </c>
      <c r="AT97" s="80">
        <f t="shared" si="1"/>
        <v>0</v>
      </c>
      <c r="AU97" s="81">
        <f>'45202203 - Zdravotechnika'!P121</f>
        <v>0</v>
      </c>
      <c r="AV97" s="80">
        <f>'45202203 - Zdravotechnika'!J33</f>
        <v>0</v>
      </c>
      <c r="AW97" s="80">
        <f>'45202203 - Zdravotechnika'!J34</f>
        <v>0</v>
      </c>
      <c r="AX97" s="80">
        <f>'45202203 - Zdravotechnika'!J35</f>
        <v>0</v>
      </c>
      <c r="AY97" s="80">
        <f>'45202203 - Zdravotechnika'!J36</f>
        <v>0</v>
      </c>
      <c r="AZ97" s="80">
        <f>'45202203 - Zdravotechnika'!F33</f>
        <v>0</v>
      </c>
      <c r="BA97" s="80">
        <f>'45202203 - Zdravotechnika'!F34</f>
        <v>0</v>
      </c>
      <c r="BB97" s="80">
        <f>'45202203 - Zdravotechnika'!F35</f>
        <v>0</v>
      </c>
      <c r="BC97" s="80">
        <f>'45202203 - Zdravotechnika'!F36</f>
        <v>0</v>
      </c>
      <c r="BD97" s="82">
        <f>'45202203 - Zdravotechnika'!F37</f>
        <v>0</v>
      </c>
      <c r="BT97" s="83" t="s">
        <v>80</v>
      </c>
      <c r="BV97" s="83" t="s">
        <v>14</v>
      </c>
      <c r="BW97" s="83" t="s">
        <v>88</v>
      </c>
      <c r="BX97" s="83" t="s">
        <v>4</v>
      </c>
      <c r="CL97" s="83" t="s">
        <v>1</v>
      </c>
      <c r="CM97" s="83" t="s">
        <v>82</v>
      </c>
    </row>
    <row r="98" spans="1:91" s="6" customFormat="1" ht="24.75" customHeight="1">
      <c r="A98" s="74" t="s">
        <v>76</v>
      </c>
      <c r="B98" s="75"/>
      <c r="C98" s="76"/>
      <c r="D98" s="221" t="s">
        <v>89</v>
      </c>
      <c r="E98" s="221"/>
      <c r="F98" s="221"/>
      <c r="G98" s="221"/>
      <c r="H98" s="221"/>
      <c r="I98" s="77"/>
      <c r="J98" s="221" t="s">
        <v>90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'45202203.1 - Plynová příp...'!J30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78" t="s">
        <v>79</v>
      </c>
      <c r="AR98" s="75"/>
      <c r="AS98" s="79">
        <v>0</v>
      </c>
      <c r="AT98" s="80">
        <f t="shared" si="1"/>
        <v>0</v>
      </c>
      <c r="AU98" s="81">
        <f>'45202203.1 - Plynová příp...'!P118</f>
        <v>0</v>
      </c>
      <c r="AV98" s="80">
        <f>'45202203.1 - Plynová příp...'!J33</f>
        <v>0</v>
      </c>
      <c r="AW98" s="80">
        <f>'45202203.1 - Plynová příp...'!J34</f>
        <v>0</v>
      </c>
      <c r="AX98" s="80">
        <f>'45202203.1 - Plynová příp...'!J35</f>
        <v>0</v>
      </c>
      <c r="AY98" s="80">
        <f>'45202203.1 - Plynová příp...'!J36</f>
        <v>0</v>
      </c>
      <c r="AZ98" s="80">
        <f>'45202203.1 - Plynová příp...'!F33</f>
        <v>0</v>
      </c>
      <c r="BA98" s="80">
        <f>'45202203.1 - Plynová příp...'!F34</f>
        <v>0</v>
      </c>
      <c r="BB98" s="80">
        <f>'45202203.1 - Plynová příp...'!F35</f>
        <v>0</v>
      </c>
      <c r="BC98" s="80">
        <f>'45202203.1 - Plynová příp...'!F36</f>
        <v>0</v>
      </c>
      <c r="BD98" s="82">
        <f>'45202203.1 - Plynová příp...'!F37</f>
        <v>0</v>
      </c>
      <c r="BT98" s="83" t="s">
        <v>80</v>
      </c>
      <c r="BV98" s="83" t="s">
        <v>14</v>
      </c>
      <c r="BW98" s="83" t="s">
        <v>91</v>
      </c>
      <c r="BX98" s="83" t="s">
        <v>4</v>
      </c>
      <c r="CL98" s="83" t="s">
        <v>1</v>
      </c>
      <c r="CM98" s="83" t="s">
        <v>82</v>
      </c>
    </row>
    <row r="99" spans="1:91" s="6" customFormat="1" ht="24.75" customHeight="1">
      <c r="A99" s="74" t="s">
        <v>76</v>
      </c>
      <c r="B99" s="75"/>
      <c r="C99" s="76"/>
      <c r="D99" s="221" t="s">
        <v>92</v>
      </c>
      <c r="E99" s="221"/>
      <c r="F99" s="221"/>
      <c r="G99" s="221"/>
      <c r="H99" s="221"/>
      <c r="I99" s="77"/>
      <c r="J99" s="221" t="s">
        <v>93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'45202204 - Ústřední vytápění'!J30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78" t="s">
        <v>79</v>
      </c>
      <c r="AR99" s="75"/>
      <c r="AS99" s="79">
        <v>0</v>
      </c>
      <c r="AT99" s="80">
        <f t="shared" si="1"/>
        <v>0</v>
      </c>
      <c r="AU99" s="81">
        <f>'45202204 - Ústřední vytápění'!P118</f>
        <v>0</v>
      </c>
      <c r="AV99" s="80">
        <f>'45202204 - Ústřední vytápění'!J33</f>
        <v>0</v>
      </c>
      <c r="AW99" s="80">
        <f>'45202204 - Ústřední vytápění'!J34</f>
        <v>0</v>
      </c>
      <c r="AX99" s="80">
        <f>'45202204 - Ústřední vytápění'!J35</f>
        <v>0</v>
      </c>
      <c r="AY99" s="80">
        <f>'45202204 - Ústřední vytápění'!J36</f>
        <v>0</v>
      </c>
      <c r="AZ99" s="80">
        <f>'45202204 - Ústřední vytápění'!F33</f>
        <v>0</v>
      </c>
      <c r="BA99" s="80">
        <f>'45202204 - Ústřední vytápění'!F34</f>
        <v>0</v>
      </c>
      <c r="BB99" s="80">
        <f>'45202204 - Ústřední vytápění'!F35</f>
        <v>0</v>
      </c>
      <c r="BC99" s="80">
        <f>'45202204 - Ústřední vytápění'!F36</f>
        <v>0</v>
      </c>
      <c r="BD99" s="82">
        <f>'45202204 - Ústřední vytápění'!F37</f>
        <v>0</v>
      </c>
      <c r="BT99" s="83" t="s">
        <v>80</v>
      </c>
      <c r="BV99" s="83" t="s">
        <v>14</v>
      </c>
      <c r="BW99" s="83" t="s">
        <v>94</v>
      </c>
      <c r="BX99" s="83" t="s">
        <v>4</v>
      </c>
      <c r="CL99" s="83" t="s">
        <v>1</v>
      </c>
      <c r="CM99" s="83" t="s">
        <v>82</v>
      </c>
    </row>
    <row r="100" spans="1:91" s="6" customFormat="1" ht="24.75" customHeight="1">
      <c r="A100" s="74" t="s">
        <v>76</v>
      </c>
      <c r="B100" s="75"/>
      <c r="C100" s="76"/>
      <c r="D100" s="221" t="s">
        <v>95</v>
      </c>
      <c r="E100" s="221"/>
      <c r="F100" s="221"/>
      <c r="G100" s="221"/>
      <c r="H100" s="221"/>
      <c r="I100" s="77"/>
      <c r="J100" s="221" t="s">
        <v>96</v>
      </c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2">
        <f>'45202205 - Elektroinstalace'!J30</f>
        <v>0</v>
      </c>
      <c r="AH100" s="223"/>
      <c r="AI100" s="223"/>
      <c r="AJ100" s="223"/>
      <c r="AK100" s="223"/>
      <c r="AL100" s="223"/>
      <c r="AM100" s="223"/>
      <c r="AN100" s="222">
        <f t="shared" si="0"/>
        <v>0</v>
      </c>
      <c r="AO100" s="223"/>
      <c r="AP100" s="223"/>
      <c r="AQ100" s="78" t="s">
        <v>79</v>
      </c>
      <c r="AR100" s="75"/>
      <c r="AS100" s="79">
        <v>0</v>
      </c>
      <c r="AT100" s="80">
        <f t="shared" si="1"/>
        <v>0</v>
      </c>
      <c r="AU100" s="81">
        <f>'45202205 - Elektroinstalace'!P118</f>
        <v>0</v>
      </c>
      <c r="AV100" s="80">
        <f>'45202205 - Elektroinstalace'!J33</f>
        <v>0</v>
      </c>
      <c r="AW100" s="80">
        <f>'45202205 - Elektroinstalace'!J34</f>
        <v>0</v>
      </c>
      <c r="AX100" s="80">
        <f>'45202205 - Elektroinstalace'!J35</f>
        <v>0</v>
      </c>
      <c r="AY100" s="80">
        <f>'45202205 - Elektroinstalace'!J36</f>
        <v>0</v>
      </c>
      <c r="AZ100" s="80">
        <f>'45202205 - Elektroinstalace'!F33</f>
        <v>0</v>
      </c>
      <c r="BA100" s="80">
        <f>'45202205 - Elektroinstalace'!F34</f>
        <v>0</v>
      </c>
      <c r="BB100" s="80">
        <f>'45202205 - Elektroinstalace'!F35</f>
        <v>0</v>
      </c>
      <c r="BC100" s="80">
        <f>'45202205 - Elektroinstalace'!F36</f>
        <v>0</v>
      </c>
      <c r="BD100" s="82">
        <f>'45202205 - Elektroinstalace'!F37</f>
        <v>0</v>
      </c>
      <c r="BT100" s="83" t="s">
        <v>80</v>
      </c>
      <c r="BV100" s="83" t="s">
        <v>14</v>
      </c>
      <c r="BW100" s="83" t="s">
        <v>97</v>
      </c>
      <c r="BX100" s="83" t="s">
        <v>4</v>
      </c>
      <c r="CL100" s="83" t="s">
        <v>1</v>
      </c>
      <c r="CM100" s="83" t="s">
        <v>82</v>
      </c>
    </row>
    <row r="101" spans="1:91" s="6" customFormat="1" ht="24.75" customHeight="1">
      <c r="A101" s="74" t="s">
        <v>76</v>
      </c>
      <c r="B101" s="75"/>
      <c r="C101" s="76"/>
      <c r="D101" s="221" t="s">
        <v>98</v>
      </c>
      <c r="E101" s="221"/>
      <c r="F101" s="221"/>
      <c r="G101" s="221"/>
      <c r="H101" s="221"/>
      <c r="I101" s="77"/>
      <c r="J101" s="221" t="s">
        <v>99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2">
        <f>'45202206 - Vzduchotechnika'!J30</f>
        <v>0</v>
      </c>
      <c r="AH101" s="223"/>
      <c r="AI101" s="223"/>
      <c r="AJ101" s="223"/>
      <c r="AK101" s="223"/>
      <c r="AL101" s="223"/>
      <c r="AM101" s="223"/>
      <c r="AN101" s="222">
        <f t="shared" si="0"/>
        <v>0</v>
      </c>
      <c r="AO101" s="223"/>
      <c r="AP101" s="223"/>
      <c r="AQ101" s="78" t="s">
        <v>79</v>
      </c>
      <c r="AR101" s="75"/>
      <c r="AS101" s="79">
        <v>0</v>
      </c>
      <c r="AT101" s="80">
        <f t="shared" si="1"/>
        <v>0</v>
      </c>
      <c r="AU101" s="81">
        <f>'45202206 - Vzduchotechnika'!P118</f>
        <v>0</v>
      </c>
      <c r="AV101" s="80">
        <f>'45202206 - Vzduchotechnika'!J33</f>
        <v>0</v>
      </c>
      <c r="AW101" s="80">
        <f>'45202206 - Vzduchotechnika'!J34</f>
        <v>0</v>
      </c>
      <c r="AX101" s="80">
        <f>'45202206 - Vzduchotechnika'!J35</f>
        <v>0</v>
      </c>
      <c r="AY101" s="80">
        <f>'45202206 - Vzduchotechnika'!J36</f>
        <v>0</v>
      </c>
      <c r="AZ101" s="80">
        <f>'45202206 - Vzduchotechnika'!F33</f>
        <v>0</v>
      </c>
      <c r="BA101" s="80">
        <f>'45202206 - Vzduchotechnika'!F34</f>
        <v>0</v>
      </c>
      <c r="BB101" s="80">
        <f>'45202206 - Vzduchotechnika'!F35</f>
        <v>0</v>
      </c>
      <c r="BC101" s="80">
        <f>'45202206 - Vzduchotechnika'!F36</f>
        <v>0</v>
      </c>
      <c r="BD101" s="82">
        <f>'45202206 - Vzduchotechnika'!F37</f>
        <v>0</v>
      </c>
      <c r="BT101" s="83" t="s">
        <v>80</v>
      </c>
      <c r="BV101" s="83" t="s">
        <v>14</v>
      </c>
      <c r="BW101" s="83" t="s">
        <v>100</v>
      </c>
      <c r="BX101" s="83" t="s">
        <v>4</v>
      </c>
      <c r="CL101" s="83" t="s">
        <v>1</v>
      </c>
      <c r="CM101" s="83" t="s">
        <v>82</v>
      </c>
    </row>
    <row r="102" spans="1:91" s="6" customFormat="1" ht="24.75" customHeight="1">
      <c r="A102" s="74" t="s">
        <v>76</v>
      </c>
      <c r="B102" s="75"/>
      <c r="C102" s="76"/>
      <c r="D102" s="221" t="s">
        <v>101</v>
      </c>
      <c r="E102" s="221"/>
      <c r="F102" s="221"/>
      <c r="G102" s="221"/>
      <c r="H102" s="221"/>
      <c r="I102" s="77"/>
      <c r="J102" s="221" t="s">
        <v>102</v>
      </c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2">
        <f>'45202207 - VRN'!J30</f>
        <v>0</v>
      </c>
      <c r="AH102" s="223"/>
      <c r="AI102" s="223"/>
      <c r="AJ102" s="223"/>
      <c r="AK102" s="223"/>
      <c r="AL102" s="223"/>
      <c r="AM102" s="223"/>
      <c r="AN102" s="222">
        <f t="shared" si="0"/>
        <v>0</v>
      </c>
      <c r="AO102" s="223"/>
      <c r="AP102" s="223"/>
      <c r="AQ102" s="78" t="s">
        <v>79</v>
      </c>
      <c r="AR102" s="75"/>
      <c r="AS102" s="84">
        <v>0</v>
      </c>
      <c r="AT102" s="85">
        <f t="shared" si="1"/>
        <v>0</v>
      </c>
      <c r="AU102" s="86">
        <f>'45202207 - VRN'!P123</f>
        <v>0</v>
      </c>
      <c r="AV102" s="85">
        <f>'45202207 - VRN'!J33</f>
        <v>0</v>
      </c>
      <c r="AW102" s="85">
        <f>'45202207 - VRN'!J34</f>
        <v>0</v>
      </c>
      <c r="AX102" s="85">
        <f>'45202207 - VRN'!J35</f>
        <v>0</v>
      </c>
      <c r="AY102" s="85">
        <f>'45202207 - VRN'!J36</f>
        <v>0</v>
      </c>
      <c r="AZ102" s="85">
        <f>'45202207 - VRN'!F33</f>
        <v>0</v>
      </c>
      <c r="BA102" s="85">
        <f>'45202207 - VRN'!F34</f>
        <v>0</v>
      </c>
      <c r="BB102" s="85">
        <f>'45202207 - VRN'!F35</f>
        <v>0</v>
      </c>
      <c r="BC102" s="85">
        <f>'45202207 - VRN'!F36</f>
        <v>0</v>
      </c>
      <c r="BD102" s="87">
        <f>'45202207 - VRN'!F37</f>
        <v>0</v>
      </c>
      <c r="BT102" s="83" t="s">
        <v>80</v>
      </c>
      <c r="BV102" s="83" t="s">
        <v>14</v>
      </c>
      <c r="BW102" s="83" t="s">
        <v>103</v>
      </c>
      <c r="BX102" s="83" t="s">
        <v>4</v>
      </c>
      <c r="CL102" s="83" t="s">
        <v>1</v>
      </c>
      <c r="CM102" s="83" t="s">
        <v>82</v>
      </c>
    </row>
    <row r="103" spans="1:91" s="1" customFormat="1" ht="30" customHeight="1">
      <c r="B103" s="32"/>
      <c r="AR103" s="32"/>
    </row>
    <row r="104" spans="1:91" s="1" customFormat="1" ht="6.9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32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45202201 - Bourací práce'!C2" display="/" xr:uid="{00000000-0004-0000-0000-000000000000}"/>
    <hyperlink ref="A96" location="'45202202 - Nový stav'!C2" display="/" xr:uid="{00000000-0004-0000-0000-000001000000}"/>
    <hyperlink ref="A97" location="'45202203 - Zdravotechnika'!C2" display="/" xr:uid="{00000000-0004-0000-0000-000002000000}"/>
    <hyperlink ref="A98" location="'45202203.1 - Plynová příp...'!C2" display="/" xr:uid="{00000000-0004-0000-0000-000003000000}"/>
    <hyperlink ref="A99" location="'45202204 - Ústřední vytápění'!C2" display="/" xr:uid="{00000000-0004-0000-0000-000004000000}"/>
    <hyperlink ref="A100" location="'45202205 - Elektroinstalace'!C2" display="/" xr:uid="{00000000-0004-0000-0000-000005000000}"/>
    <hyperlink ref="A101" location="'45202206 - Vzduchotechnika'!C2" display="/" xr:uid="{00000000-0004-0000-0000-000006000000}"/>
    <hyperlink ref="A102" location="'45202207 - VRN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H39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8"/>
      <c r="C3" s="19"/>
      <c r="D3" s="19"/>
      <c r="E3" s="19"/>
      <c r="F3" s="19"/>
      <c r="G3" s="19"/>
      <c r="H3" s="20"/>
    </row>
    <row r="4" spans="2:8" ht="24.9" customHeight="1">
      <c r="B4" s="20"/>
      <c r="C4" s="21" t="s">
        <v>1641</v>
      </c>
      <c r="H4" s="20"/>
    </row>
    <row r="5" spans="2:8" ht="12" customHeight="1">
      <c r="B5" s="20"/>
      <c r="C5" s="24" t="s">
        <v>13</v>
      </c>
      <c r="D5" s="234" t="s">
        <v>14</v>
      </c>
      <c r="E5" s="230"/>
      <c r="F5" s="230"/>
      <c r="H5" s="20"/>
    </row>
    <row r="6" spans="2:8" ht="36.9" customHeight="1">
      <c r="B6" s="20"/>
      <c r="C6" s="26" t="s">
        <v>16</v>
      </c>
      <c r="D6" s="231" t="s">
        <v>17</v>
      </c>
      <c r="E6" s="230"/>
      <c r="F6" s="230"/>
      <c r="H6" s="20"/>
    </row>
    <row r="7" spans="2:8" ht="16.5" customHeight="1">
      <c r="B7" s="20"/>
      <c r="C7" s="27" t="s">
        <v>22</v>
      </c>
      <c r="D7" s="52" t="str">
        <f>'Rekapitulace stavby'!AN8</f>
        <v>8. 9. 2023</v>
      </c>
      <c r="H7" s="20"/>
    </row>
    <row r="8" spans="2:8" s="1" customFormat="1" ht="10.8" customHeight="1">
      <c r="B8" s="32"/>
      <c r="H8" s="32"/>
    </row>
    <row r="9" spans="2:8" s="10" customFormat="1" ht="29.25" customHeight="1">
      <c r="B9" s="112"/>
      <c r="C9" s="113" t="s">
        <v>54</v>
      </c>
      <c r="D9" s="114" t="s">
        <v>55</v>
      </c>
      <c r="E9" s="114" t="s">
        <v>122</v>
      </c>
      <c r="F9" s="115" t="s">
        <v>1642</v>
      </c>
      <c r="H9" s="112"/>
    </row>
    <row r="10" spans="2:8" s="1" customFormat="1" ht="26.4" customHeight="1">
      <c r="B10" s="32"/>
      <c r="C10" s="199" t="s">
        <v>1643</v>
      </c>
      <c r="D10" s="199" t="s">
        <v>84</v>
      </c>
      <c r="H10" s="32"/>
    </row>
    <row r="11" spans="2:8" s="1" customFormat="1" ht="16.8" customHeight="1">
      <c r="B11" s="32"/>
      <c r="C11" s="200" t="s">
        <v>310</v>
      </c>
      <c r="D11" s="201" t="s">
        <v>1</v>
      </c>
      <c r="E11" s="202" t="s">
        <v>1</v>
      </c>
      <c r="F11" s="203">
        <v>73.700999999999993</v>
      </c>
      <c r="H11" s="32"/>
    </row>
    <row r="12" spans="2:8" s="1" customFormat="1" ht="16.8" customHeight="1">
      <c r="B12" s="32"/>
      <c r="C12" s="204" t="s">
        <v>1</v>
      </c>
      <c r="D12" s="204" t="s">
        <v>412</v>
      </c>
      <c r="E12" s="17" t="s">
        <v>1</v>
      </c>
      <c r="F12" s="205">
        <v>0</v>
      </c>
      <c r="H12" s="32"/>
    </row>
    <row r="13" spans="2:8" s="1" customFormat="1" ht="16.8" customHeight="1">
      <c r="B13" s="32"/>
      <c r="C13" s="204" t="s">
        <v>1</v>
      </c>
      <c r="D13" s="204" t="s">
        <v>450</v>
      </c>
      <c r="E13" s="17" t="s">
        <v>1</v>
      </c>
      <c r="F13" s="205">
        <v>12.06</v>
      </c>
      <c r="H13" s="32"/>
    </row>
    <row r="14" spans="2:8" s="1" customFormat="1" ht="16.8" customHeight="1">
      <c r="B14" s="32"/>
      <c r="C14" s="204" t="s">
        <v>1</v>
      </c>
      <c r="D14" s="204" t="s">
        <v>451</v>
      </c>
      <c r="E14" s="17" t="s">
        <v>1</v>
      </c>
      <c r="F14" s="205">
        <v>12.007</v>
      </c>
      <c r="H14" s="32"/>
    </row>
    <row r="15" spans="2:8" s="1" customFormat="1" ht="16.8" customHeight="1">
      <c r="B15" s="32"/>
      <c r="C15" s="204" t="s">
        <v>1</v>
      </c>
      <c r="D15" s="204" t="s">
        <v>452</v>
      </c>
      <c r="E15" s="17" t="s">
        <v>1</v>
      </c>
      <c r="F15" s="205">
        <v>7.65</v>
      </c>
      <c r="H15" s="32"/>
    </row>
    <row r="16" spans="2:8" s="1" customFormat="1" ht="16.8" customHeight="1">
      <c r="B16" s="32"/>
      <c r="C16" s="204" t="s">
        <v>1</v>
      </c>
      <c r="D16" s="204" t="s">
        <v>453</v>
      </c>
      <c r="E16" s="17" t="s">
        <v>1</v>
      </c>
      <c r="F16" s="205">
        <v>15.073</v>
      </c>
      <c r="H16" s="32"/>
    </row>
    <row r="17" spans="2:8" s="1" customFormat="1" ht="16.8" customHeight="1">
      <c r="B17" s="32"/>
      <c r="C17" s="204" t="s">
        <v>1</v>
      </c>
      <c r="D17" s="204" t="s">
        <v>454</v>
      </c>
      <c r="E17" s="17" t="s">
        <v>1</v>
      </c>
      <c r="F17" s="205">
        <v>19.260999999999999</v>
      </c>
      <c r="H17" s="32"/>
    </row>
    <row r="18" spans="2:8" s="1" customFormat="1" ht="16.8" customHeight="1">
      <c r="B18" s="32"/>
      <c r="C18" s="204" t="s">
        <v>1</v>
      </c>
      <c r="D18" s="204" t="s">
        <v>455</v>
      </c>
      <c r="E18" s="17" t="s">
        <v>1</v>
      </c>
      <c r="F18" s="205">
        <v>7.65</v>
      </c>
      <c r="H18" s="32"/>
    </row>
    <row r="19" spans="2:8" s="1" customFormat="1" ht="16.8" customHeight="1">
      <c r="B19" s="32"/>
      <c r="C19" s="204" t="s">
        <v>1</v>
      </c>
      <c r="D19" s="204" t="s">
        <v>1</v>
      </c>
      <c r="E19" s="17" t="s">
        <v>1</v>
      </c>
      <c r="F19" s="205">
        <v>0</v>
      </c>
      <c r="H19" s="32"/>
    </row>
    <row r="20" spans="2:8" s="1" customFormat="1" ht="16.8" customHeight="1">
      <c r="B20" s="32"/>
      <c r="C20" s="204" t="s">
        <v>310</v>
      </c>
      <c r="D20" s="204" t="s">
        <v>443</v>
      </c>
      <c r="E20" s="17" t="s">
        <v>1</v>
      </c>
      <c r="F20" s="205">
        <v>73.700999999999993</v>
      </c>
      <c r="H20" s="32"/>
    </row>
    <row r="21" spans="2:8" s="1" customFormat="1" ht="16.8" customHeight="1">
      <c r="B21" s="32"/>
      <c r="C21" s="206" t="s">
        <v>1644</v>
      </c>
      <c r="H21" s="32"/>
    </row>
    <row r="22" spans="2:8" s="1" customFormat="1" ht="20.399999999999999">
      <c r="B22" s="32"/>
      <c r="C22" s="204" t="s">
        <v>1045</v>
      </c>
      <c r="D22" s="204" t="s">
        <v>1046</v>
      </c>
      <c r="E22" s="17" t="s">
        <v>150</v>
      </c>
      <c r="F22" s="205">
        <v>73.700999999999993</v>
      </c>
      <c r="H22" s="32"/>
    </row>
    <row r="23" spans="2:8" s="1" customFormat="1" ht="16.8" customHeight="1">
      <c r="B23" s="32"/>
      <c r="C23" s="204" t="s">
        <v>1034</v>
      </c>
      <c r="D23" s="204" t="s">
        <v>1035</v>
      </c>
      <c r="E23" s="17" t="s">
        <v>150</v>
      </c>
      <c r="F23" s="205">
        <v>73.700999999999993</v>
      </c>
      <c r="H23" s="32"/>
    </row>
    <row r="24" spans="2:8" s="1" customFormat="1" ht="16.8" customHeight="1">
      <c r="B24" s="32"/>
      <c r="C24" s="204" t="s">
        <v>1038</v>
      </c>
      <c r="D24" s="204" t="s">
        <v>1039</v>
      </c>
      <c r="E24" s="17" t="s">
        <v>150</v>
      </c>
      <c r="F24" s="205">
        <v>73.700999999999993</v>
      </c>
      <c r="H24" s="32"/>
    </row>
    <row r="25" spans="2:8" s="1" customFormat="1" ht="16.8" customHeight="1">
      <c r="B25" s="32"/>
      <c r="C25" s="204" t="s">
        <v>1041</v>
      </c>
      <c r="D25" s="204" t="s">
        <v>1042</v>
      </c>
      <c r="E25" s="17" t="s">
        <v>150</v>
      </c>
      <c r="F25" s="205">
        <v>73.700999999999993</v>
      </c>
      <c r="H25" s="32"/>
    </row>
    <row r="26" spans="2:8" s="1" customFormat="1" ht="16.8" customHeight="1">
      <c r="B26" s="32"/>
      <c r="C26" s="204" t="s">
        <v>1048</v>
      </c>
      <c r="D26" s="204" t="s">
        <v>1049</v>
      </c>
      <c r="E26" s="17" t="s">
        <v>150</v>
      </c>
      <c r="F26" s="205">
        <v>81.070999999999998</v>
      </c>
      <c r="H26" s="32"/>
    </row>
    <row r="27" spans="2:8" s="1" customFormat="1" ht="16.8" customHeight="1">
      <c r="B27" s="32"/>
      <c r="C27" s="200" t="s">
        <v>308</v>
      </c>
      <c r="D27" s="201" t="s">
        <v>1</v>
      </c>
      <c r="E27" s="202" t="s">
        <v>1</v>
      </c>
      <c r="F27" s="203">
        <v>7.1680000000000001</v>
      </c>
      <c r="H27" s="32"/>
    </row>
    <row r="28" spans="2:8" s="1" customFormat="1" ht="16.8" customHeight="1">
      <c r="B28" s="32"/>
      <c r="C28" s="204" t="s">
        <v>1</v>
      </c>
      <c r="D28" s="204" t="s">
        <v>332</v>
      </c>
      <c r="E28" s="17" t="s">
        <v>1</v>
      </c>
      <c r="F28" s="205">
        <v>0</v>
      </c>
      <c r="H28" s="32"/>
    </row>
    <row r="29" spans="2:8" s="1" customFormat="1" ht="16.8" customHeight="1">
      <c r="B29" s="32"/>
      <c r="C29" s="204" t="s">
        <v>1</v>
      </c>
      <c r="D29" s="204" t="s">
        <v>353</v>
      </c>
      <c r="E29" s="17" t="s">
        <v>1</v>
      </c>
      <c r="F29" s="205">
        <v>22.4</v>
      </c>
      <c r="H29" s="32"/>
    </row>
    <row r="30" spans="2:8" s="1" customFormat="1" ht="16.8" customHeight="1">
      <c r="B30" s="32"/>
      <c r="C30" s="204" t="s">
        <v>1</v>
      </c>
      <c r="D30" s="204" t="s">
        <v>354</v>
      </c>
      <c r="E30" s="17" t="s">
        <v>1</v>
      </c>
      <c r="F30" s="205">
        <v>-15.231999999999999</v>
      </c>
      <c r="H30" s="32"/>
    </row>
    <row r="31" spans="2:8" s="1" customFormat="1" ht="16.8" customHeight="1">
      <c r="B31" s="32"/>
      <c r="C31" s="204" t="s">
        <v>1</v>
      </c>
      <c r="D31" s="204" t="s">
        <v>1</v>
      </c>
      <c r="E31" s="17" t="s">
        <v>1</v>
      </c>
      <c r="F31" s="205">
        <v>0</v>
      </c>
      <c r="H31" s="32"/>
    </row>
    <row r="32" spans="2:8" s="1" customFormat="1" ht="16.8" customHeight="1">
      <c r="B32" s="32"/>
      <c r="C32" s="204" t="s">
        <v>308</v>
      </c>
      <c r="D32" s="204" t="s">
        <v>147</v>
      </c>
      <c r="E32" s="17" t="s">
        <v>1</v>
      </c>
      <c r="F32" s="205">
        <v>7.1680000000000001</v>
      </c>
      <c r="H32" s="32"/>
    </row>
    <row r="33" spans="2:8" s="1" customFormat="1" ht="16.8" customHeight="1">
      <c r="B33" s="32"/>
      <c r="C33" s="206" t="s">
        <v>1644</v>
      </c>
      <c r="H33" s="32"/>
    </row>
    <row r="34" spans="2:8" s="1" customFormat="1" ht="16.8" customHeight="1">
      <c r="B34" s="32"/>
      <c r="C34" s="204" t="s">
        <v>350</v>
      </c>
      <c r="D34" s="204" t="s">
        <v>351</v>
      </c>
      <c r="E34" s="17" t="s">
        <v>141</v>
      </c>
      <c r="F34" s="205">
        <v>7.1680000000000001</v>
      </c>
      <c r="H34" s="32"/>
    </row>
    <row r="35" spans="2:8" s="1" customFormat="1" ht="16.8" customHeight="1">
      <c r="B35" s="32"/>
      <c r="C35" s="204" t="s">
        <v>334</v>
      </c>
      <c r="D35" s="204" t="s">
        <v>335</v>
      </c>
      <c r="E35" s="17" t="s">
        <v>141</v>
      </c>
      <c r="F35" s="205">
        <v>29.568000000000001</v>
      </c>
      <c r="H35" s="32"/>
    </row>
    <row r="36" spans="2:8" s="1" customFormat="1" ht="20.399999999999999">
      <c r="B36" s="32"/>
      <c r="C36" s="204" t="s">
        <v>339</v>
      </c>
      <c r="D36" s="204" t="s">
        <v>340</v>
      </c>
      <c r="E36" s="17" t="s">
        <v>141</v>
      </c>
      <c r="F36" s="205">
        <v>15.231999999999999</v>
      </c>
      <c r="H36" s="32"/>
    </row>
    <row r="37" spans="2:8" s="1" customFormat="1" ht="16.8" customHeight="1">
      <c r="B37" s="32"/>
      <c r="C37" s="204" t="s">
        <v>343</v>
      </c>
      <c r="D37" s="204" t="s">
        <v>344</v>
      </c>
      <c r="E37" s="17" t="s">
        <v>141</v>
      </c>
      <c r="F37" s="205">
        <v>7.1680000000000001</v>
      </c>
      <c r="H37" s="32"/>
    </row>
    <row r="38" spans="2:8" s="1" customFormat="1" ht="7.35" customHeight="1">
      <c r="B38" s="44"/>
      <c r="C38" s="45"/>
      <c r="D38" s="45"/>
      <c r="E38" s="45"/>
      <c r="F38" s="45"/>
      <c r="G38" s="45"/>
      <c r="H38" s="32"/>
    </row>
    <row r="39" spans="2:8" s="1" customFormat="1" ht="10.199999999999999"/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106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ROUND((SUM(BE124:BE230)),  2)</f>
        <v>0</v>
      </c>
      <c r="I33" s="92">
        <v>0.21</v>
      </c>
      <c r="J33" s="91">
        <f>ROUND(((SUM(BE124:BE230))*I33),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ROUND((SUM(BF124:BF230)),  2)</f>
        <v>0</v>
      </c>
      <c r="I34" s="92">
        <v>0.15</v>
      </c>
      <c r="J34" s="91">
        <f>ROUND(((SUM(BF124:BF230))*I34),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ROUND((SUM(BG124:BG230)),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ROUND((SUM(BH124:BH230)),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ROUND((SUM(BI124:BI230)),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45202201 - Bourací práce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J124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95" customHeight="1">
      <c r="B98" s="108"/>
      <c r="D98" s="109" t="s">
        <v>113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95" customHeight="1">
      <c r="B99" s="108"/>
      <c r="D99" s="109" t="s">
        <v>114</v>
      </c>
      <c r="E99" s="110"/>
      <c r="F99" s="110"/>
      <c r="G99" s="110"/>
      <c r="H99" s="110"/>
      <c r="I99" s="110"/>
      <c r="J99" s="111">
        <f>J190</f>
        <v>0</v>
      </c>
      <c r="L99" s="108"/>
    </row>
    <row r="100" spans="2:12" s="8" customFormat="1" ht="24.9" customHeight="1">
      <c r="B100" s="104"/>
      <c r="D100" s="105" t="s">
        <v>115</v>
      </c>
      <c r="E100" s="106"/>
      <c r="F100" s="106"/>
      <c r="G100" s="106"/>
      <c r="H100" s="106"/>
      <c r="I100" s="106"/>
      <c r="J100" s="107">
        <f>J205</f>
        <v>0</v>
      </c>
      <c r="L100" s="104"/>
    </row>
    <row r="101" spans="2:12" s="9" customFormat="1" ht="19.95" customHeight="1">
      <c r="B101" s="108"/>
      <c r="D101" s="109" t="s">
        <v>116</v>
      </c>
      <c r="E101" s="110"/>
      <c r="F101" s="110"/>
      <c r="G101" s="110"/>
      <c r="H101" s="110"/>
      <c r="I101" s="110"/>
      <c r="J101" s="111">
        <f>J206</f>
        <v>0</v>
      </c>
      <c r="L101" s="108"/>
    </row>
    <row r="102" spans="2:12" s="9" customFormat="1" ht="19.95" customHeight="1">
      <c r="B102" s="108"/>
      <c r="D102" s="109" t="s">
        <v>117</v>
      </c>
      <c r="E102" s="110"/>
      <c r="F102" s="110"/>
      <c r="G102" s="110"/>
      <c r="H102" s="110"/>
      <c r="I102" s="110"/>
      <c r="J102" s="111">
        <f>J210</f>
        <v>0</v>
      </c>
      <c r="L102" s="108"/>
    </row>
    <row r="103" spans="2:12" s="9" customFormat="1" ht="19.95" customHeight="1">
      <c r="B103" s="108"/>
      <c r="D103" s="109" t="s">
        <v>118</v>
      </c>
      <c r="E103" s="110"/>
      <c r="F103" s="110"/>
      <c r="G103" s="110"/>
      <c r="H103" s="110"/>
      <c r="I103" s="110"/>
      <c r="J103" s="111">
        <f>J223</f>
        <v>0</v>
      </c>
      <c r="L103" s="108"/>
    </row>
    <row r="104" spans="2:12" s="9" customFormat="1" ht="19.95" customHeight="1">
      <c r="B104" s="108"/>
      <c r="D104" s="109" t="s">
        <v>119</v>
      </c>
      <c r="E104" s="110"/>
      <c r="F104" s="110"/>
      <c r="G104" s="110"/>
      <c r="H104" s="110"/>
      <c r="I104" s="110"/>
      <c r="J104" s="111">
        <f>J227</f>
        <v>0</v>
      </c>
      <c r="L104" s="108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120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6" t="str">
        <f>E7</f>
        <v>462022 - Požární zbrojnice Břvany</v>
      </c>
      <c r="F114" s="247"/>
      <c r="G114" s="247"/>
      <c r="H114" s="247"/>
      <c r="L114" s="32"/>
    </row>
    <row r="115" spans="2:65" s="1" customFormat="1" ht="12" customHeight="1">
      <c r="B115" s="32"/>
      <c r="C115" s="27" t="s">
        <v>105</v>
      </c>
      <c r="L115" s="32"/>
    </row>
    <row r="116" spans="2:65" s="1" customFormat="1" ht="16.5" customHeight="1">
      <c r="B116" s="32"/>
      <c r="E116" s="207" t="str">
        <f>E9</f>
        <v>45202201 - Bourací práce</v>
      </c>
      <c r="F116" s="248"/>
      <c r="G116" s="248"/>
      <c r="H116" s="248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 xml:space="preserve"> </v>
      </c>
      <c r="I118" s="27" t="s">
        <v>22</v>
      </c>
      <c r="J118" s="52" t="str">
        <f>IF(J12="","",J12)</f>
        <v>8. 9. 2023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 xml:space="preserve"> </v>
      </c>
      <c r="I120" s="27" t="s">
        <v>29</v>
      </c>
      <c r="J120" s="30" t="str">
        <f>E21</f>
        <v xml:space="preserve"> </v>
      </c>
      <c r="L120" s="32"/>
    </row>
    <row r="121" spans="2:65" s="1" customFormat="1" ht="15.15" customHeight="1">
      <c r="B121" s="32"/>
      <c r="C121" s="27" t="s">
        <v>27</v>
      </c>
      <c r="F121" s="25" t="str">
        <f>IF(E18="","",E18)</f>
        <v>Vyplň údaj</v>
      </c>
      <c r="I121" s="27" t="s">
        <v>31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121</v>
      </c>
      <c r="D123" s="114" t="s">
        <v>58</v>
      </c>
      <c r="E123" s="114" t="s">
        <v>54</v>
      </c>
      <c r="F123" s="114" t="s">
        <v>55</v>
      </c>
      <c r="G123" s="114" t="s">
        <v>122</v>
      </c>
      <c r="H123" s="114" t="s">
        <v>123</v>
      </c>
      <c r="I123" s="114" t="s">
        <v>124</v>
      </c>
      <c r="J123" s="115" t="s">
        <v>109</v>
      </c>
      <c r="K123" s="116" t="s">
        <v>125</v>
      </c>
      <c r="L123" s="112"/>
      <c r="M123" s="59" t="s">
        <v>1</v>
      </c>
      <c r="N123" s="60" t="s">
        <v>37</v>
      </c>
      <c r="O123" s="60" t="s">
        <v>126</v>
      </c>
      <c r="P123" s="60" t="s">
        <v>127</v>
      </c>
      <c r="Q123" s="60" t="s">
        <v>128</v>
      </c>
      <c r="R123" s="60" t="s">
        <v>129</v>
      </c>
      <c r="S123" s="60" t="s">
        <v>130</v>
      </c>
      <c r="T123" s="61" t="s">
        <v>131</v>
      </c>
    </row>
    <row r="124" spans="2:65" s="1" customFormat="1" ht="22.8" customHeight="1">
      <c r="B124" s="32"/>
      <c r="C124" s="64" t="s">
        <v>132</v>
      </c>
      <c r="J124" s="117">
        <f>BK124</f>
        <v>0</v>
      </c>
      <c r="L124" s="32"/>
      <c r="M124" s="62"/>
      <c r="N124" s="53"/>
      <c r="O124" s="53"/>
      <c r="P124" s="118">
        <f>P125+P205</f>
        <v>0</v>
      </c>
      <c r="Q124" s="53"/>
      <c r="R124" s="118">
        <f>R125+R205</f>
        <v>0</v>
      </c>
      <c r="S124" s="53"/>
      <c r="T124" s="119">
        <f>T125+T205</f>
        <v>61.690148700000002</v>
      </c>
      <c r="AT124" s="17" t="s">
        <v>72</v>
      </c>
      <c r="AU124" s="17" t="s">
        <v>111</v>
      </c>
      <c r="BK124" s="120">
        <f>BK125+BK205</f>
        <v>0</v>
      </c>
    </row>
    <row r="125" spans="2:65" s="11" customFormat="1" ht="25.95" customHeight="1">
      <c r="B125" s="121"/>
      <c r="D125" s="122" t="s">
        <v>72</v>
      </c>
      <c r="E125" s="123" t="s">
        <v>133</v>
      </c>
      <c r="F125" s="123" t="s">
        <v>134</v>
      </c>
      <c r="I125" s="124"/>
      <c r="J125" s="125">
        <f>BK125</f>
        <v>0</v>
      </c>
      <c r="L125" s="121"/>
      <c r="M125" s="126"/>
      <c r="P125" s="127">
        <f>P126+P190</f>
        <v>0</v>
      </c>
      <c r="R125" s="127">
        <f>R126+R190</f>
        <v>0</v>
      </c>
      <c r="T125" s="128">
        <f>T126+T190</f>
        <v>59.676672000000003</v>
      </c>
      <c r="AR125" s="122" t="s">
        <v>80</v>
      </c>
      <c r="AT125" s="129" t="s">
        <v>72</v>
      </c>
      <c r="AU125" s="129" t="s">
        <v>73</v>
      </c>
      <c r="AY125" s="122" t="s">
        <v>135</v>
      </c>
      <c r="BK125" s="130">
        <f>BK126+BK190</f>
        <v>0</v>
      </c>
    </row>
    <row r="126" spans="2:65" s="11" customFormat="1" ht="22.8" customHeight="1">
      <c r="B126" s="121"/>
      <c r="D126" s="122" t="s">
        <v>72</v>
      </c>
      <c r="E126" s="131" t="s">
        <v>136</v>
      </c>
      <c r="F126" s="131" t="s">
        <v>137</v>
      </c>
      <c r="I126" s="124"/>
      <c r="J126" s="132">
        <f>BK126</f>
        <v>0</v>
      </c>
      <c r="L126" s="121"/>
      <c r="M126" s="126"/>
      <c r="P126" s="127">
        <f>SUM(P127:P189)</f>
        <v>0</v>
      </c>
      <c r="R126" s="127">
        <f>SUM(R127:R189)</f>
        <v>0</v>
      </c>
      <c r="T126" s="128">
        <f>SUM(T127:T189)</f>
        <v>59.676672000000003</v>
      </c>
      <c r="AR126" s="122" t="s">
        <v>80</v>
      </c>
      <c r="AT126" s="129" t="s">
        <v>72</v>
      </c>
      <c r="AU126" s="129" t="s">
        <v>80</v>
      </c>
      <c r="AY126" s="122" t="s">
        <v>135</v>
      </c>
      <c r="BK126" s="130">
        <f>SUM(BK127:BK189)</f>
        <v>0</v>
      </c>
    </row>
    <row r="127" spans="2:65" s="1" customFormat="1" ht="16.5" customHeight="1">
      <c r="B127" s="133"/>
      <c r="C127" s="134" t="s">
        <v>80</v>
      </c>
      <c r="D127" s="134" t="s">
        <v>138</v>
      </c>
      <c r="E127" s="135" t="s">
        <v>139</v>
      </c>
      <c r="F127" s="136" t="s">
        <v>140</v>
      </c>
      <c r="G127" s="137" t="s">
        <v>141</v>
      </c>
      <c r="H127" s="138">
        <v>0.4</v>
      </c>
      <c r="I127" s="139"/>
      <c r="J127" s="140">
        <f>ROUND(I127*H127,2)</f>
        <v>0</v>
      </c>
      <c r="K127" s="141"/>
      <c r="L127" s="32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2.4</v>
      </c>
      <c r="T127" s="145">
        <f>S127*H127</f>
        <v>0.96</v>
      </c>
      <c r="AR127" s="146" t="s">
        <v>142</v>
      </c>
      <c r="AT127" s="146" t="s">
        <v>138</v>
      </c>
      <c r="AU127" s="146" t="s">
        <v>82</v>
      </c>
      <c r="AY127" s="17" t="s">
        <v>135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80</v>
      </c>
      <c r="BK127" s="147">
        <f>ROUND(I127*H127,2)</f>
        <v>0</v>
      </c>
      <c r="BL127" s="17" t="s">
        <v>142</v>
      </c>
      <c r="BM127" s="146" t="s">
        <v>143</v>
      </c>
    </row>
    <row r="128" spans="2:65" s="12" customFormat="1" ht="10.199999999999999">
      <c r="B128" s="148"/>
      <c r="D128" s="149" t="s">
        <v>144</v>
      </c>
      <c r="E128" s="150" t="s">
        <v>1</v>
      </c>
      <c r="F128" s="151" t="s">
        <v>145</v>
      </c>
      <c r="H128" s="150" t="s">
        <v>1</v>
      </c>
      <c r="I128" s="152"/>
      <c r="L128" s="148"/>
      <c r="M128" s="153"/>
      <c r="T128" s="154"/>
      <c r="AT128" s="150" t="s">
        <v>144</v>
      </c>
      <c r="AU128" s="150" t="s">
        <v>82</v>
      </c>
      <c r="AV128" s="12" t="s">
        <v>80</v>
      </c>
      <c r="AW128" s="12" t="s">
        <v>30</v>
      </c>
      <c r="AX128" s="12" t="s">
        <v>73</v>
      </c>
      <c r="AY128" s="150" t="s">
        <v>135</v>
      </c>
    </row>
    <row r="129" spans="2:65" s="13" customFormat="1" ht="10.199999999999999">
      <c r="B129" s="155"/>
      <c r="D129" s="149" t="s">
        <v>144</v>
      </c>
      <c r="E129" s="156" t="s">
        <v>1</v>
      </c>
      <c r="F129" s="157" t="s">
        <v>146</v>
      </c>
      <c r="H129" s="158">
        <v>0.4</v>
      </c>
      <c r="I129" s="159"/>
      <c r="L129" s="155"/>
      <c r="M129" s="160"/>
      <c r="T129" s="161"/>
      <c r="AT129" s="156" t="s">
        <v>144</v>
      </c>
      <c r="AU129" s="156" t="s">
        <v>82</v>
      </c>
      <c r="AV129" s="13" t="s">
        <v>82</v>
      </c>
      <c r="AW129" s="13" t="s">
        <v>30</v>
      </c>
      <c r="AX129" s="13" t="s">
        <v>73</v>
      </c>
      <c r="AY129" s="156" t="s">
        <v>135</v>
      </c>
    </row>
    <row r="130" spans="2:65" s="14" customFormat="1" ht="10.199999999999999">
      <c r="B130" s="162"/>
      <c r="D130" s="149" t="s">
        <v>144</v>
      </c>
      <c r="E130" s="163" t="s">
        <v>1</v>
      </c>
      <c r="F130" s="164" t="s">
        <v>147</v>
      </c>
      <c r="H130" s="165">
        <v>0.4</v>
      </c>
      <c r="I130" s="166"/>
      <c r="L130" s="162"/>
      <c r="M130" s="167"/>
      <c r="T130" s="168"/>
      <c r="AT130" s="163" t="s">
        <v>144</v>
      </c>
      <c r="AU130" s="163" t="s">
        <v>82</v>
      </c>
      <c r="AV130" s="14" t="s">
        <v>142</v>
      </c>
      <c r="AW130" s="14" t="s">
        <v>30</v>
      </c>
      <c r="AX130" s="14" t="s">
        <v>80</v>
      </c>
      <c r="AY130" s="163" t="s">
        <v>135</v>
      </c>
    </row>
    <row r="131" spans="2:65" s="1" customFormat="1" ht="21.75" customHeight="1">
      <c r="B131" s="133"/>
      <c r="C131" s="134" t="s">
        <v>82</v>
      </c>
      <c r="D131" s="134" t="s">
        <v>138</v>
      </c>
      <c r="E131" s="135" t="s">
        <v>148</v>
      </c>
      <c r="F131" s="136" t="s">
        <v>149</v>
      </c>
      <c r="G131" s="137" t="s">
        <v>150</v>
      </c>
      <c r="H131" s="138">
        <v>3.4239999999999999</v>
      </c>
      <c r="I131" s="139"/>
      <c r="J131" s="140">
        <f>ROUND(I131*H131,2)</f>
        <v>0</v>
      </c>
      <c r="K131" s="141"/>
      <c r="L131" s="32"/>
      <c r="M131" s="142" t="s">
        <v>1</v>
      </c>
      <c r="N131" s="143" t="s">
        <v>38</v>
      </c>
      <c r="P131" s="144">
        <f>O131*H131</f>
        <v>0</v>
      </c>
      <c r="Q131" s="144">
        <v>0</v>
      </c>
      <c r="R131" s="144">
        <f>Q131*H131</f>
        <v>0</v>
      </c>
      <c r="S131" s="144">
        <v>0.13100000000000001</v>
      </c>
      <c r="T131" s="145">
        <f>S131*H131</f>
        <v>0.448544</v>
      </c>
      <c r="AR131" s="146" t="s">
        <v>142</v>
      </c>
      <c r="AT131" s="146" t="s">
        <v>138</v>
      </c>
      <c r="AU131" s="146" t="s">
        <v>82</v>
      </c>
      <c r="AY131" s="17" t="s">
        <v>135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7" t="s">
        <v>80</v>
      </c>
      <c r="BK131" s="147">
        <f>ROUND(I131*H131,2)</f>
        <v>0</v>
      </c>
      <c r="BL131" s="17" t="s">
        <v>142</v>
      </c>
      <c r="BM131" s="146" t="s">
        <v>82</v>
      </c>
    </row>
    <row r="132" spans="2:65" s="13" customFormat="1" ht="10.199999999999999">
      <c r="B132" s="155"/>
      <c r="D132" s="149" t="s">
        <v>144</v>
      </c>
      <c r="E132" s="156" t="s">
        <v>1</v>
      </c>
      <c r="F132" s="157" t="s">
        <v>151</v>
      </c>
      <c r="H132" s="158">
        <v>3.4239999999999999</v>
      </c>
      <c r="I132" s="159"/>
      <c r="L132" s="155"/>
      <c r="M132" s="160"/>
      <c r="T132" s="161"/>
      <c r="AT132" s="156" t="s">
        <v>144</v>
      </c>
      <c r="AU132" s="156" t="s">
        <v>82</v>
      </c>
      <c r="AV132" s="13" t="s">
        <v>82</v>
      </c>
      <c r="AW132" s="13" t="s">
        <v>30</v>
      </c>
      <c r="AX132" s="13" t="s">
        <v>73</v>
      </c>
      <c r="AY132" s="156" t="s">
        <v>135</v>
      </c>
    </row>
    <row r="133" spans="2:65" s="14" customFormat="1" ht="10.199999999999999">
      <c r="B133" s="162"/>
      <c r="D133" s="149" t="s">
        <v>144</v>
      </c>
      <c r="E133" s="163" t="s">
        <v>1</v>
      </c>
      <c r="F133" s="164" t="s">
        <v>147</v>
      </c>
      <c r="H133" s="165">
        <v>3.4239999999999999</v>
      </c>
      <c r="I133" s="166"/>
      <c r="L133" s="162"/>
      <c r="M133" s="167"/>
      <c r="T133" s="168"/>
      <c r="AT133" s="163" t="s">
        <v>144</v>
      </c>
      <c r="AU133" s="163" t="s">
        <v>82</v>
      </c>
      <c r="AV133" s="14" t="s">
        <v>142</v>
      </c>
      <c r="AW133" s="14" t="s">
        <v>30</v>
      </c>
      <c r="AX133" s="14" t="s">
        <v>80</v>
      </c>
      <c r="AY133" s="163" t="s">
        <v>135</v>
      </c>
    </row>
    <row r="134" spans="2:65" s="1" customFormat="1" ht="21.75" customHeight="1">
      <c r="B134" s="133"/>
      <c r="C134" s="134" t="s">
        <v>152</v>
      </c>
      <c r="D134" s="134" t="s">
        <v>138</v>
      </c>
      <c r="E134" s="135" t="s">
        <v>153</v>
      </c>
      <c r="F134" s="136" t="s">
        <v>154</v>
      </c>
      <c r="G134" s="137" t="s">
        <v>150</v>
      </c>
      <c r="H134" s="138">
        <v>23.611999999999998</v>
      </c>
      <c r="I134" s="139"/>
      <c r="J134" s="140">
        <f>ROUND(I134*H134,2)</f>
        <v>0</v>
      </c>
      <c r="K134" s="141"/>
      <c r="L134" s="32"/>
      <c r="M134" s="142" t="s">
        <v>1</v>
      </c>
      <c r="N134" s="143" t="s">
        <v>38</v>
      </c>
      <c r="P134" s="144">
        <f>O134*H134</f>
        <v>0</v>
      </c>
      <c r="Q134" s="144">
        <v>0</v>
      </c>
      <c r="R134" s="144">
        <f>Q134*H134</f>
        <v>0</v>
      </c>
      <c r="S134" s="144">
        <v>0.26100000000000001</v>
      </c>
      <c r="T134" s="145">
        <f>S134*H134</f>
        <v>6.1627320000000001</v>
      </c>
      <c r="AR134" s="146" t="s">
        <v>142</v>
      </c>
      <c r="AT134" s="146" t="s">
        <v>138</v>
      </c>
      <c r="AU134" s="146" t="s">
        <v>82</v>
      </c>
      <c r="AY134" s="17" t="s">
        <v>135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80</v>
      </c>
      <c r="BK134" s="147">
        <f>ROUND(I134*H134,2)</f>
        <v>0</v>
      </c>
      <c r="BL134" s="17" t="s">
        <v>142</v>
      </c>
      <c r="BM134" s="146" t="s">
        <v>142</v>
      </c>
    </row>
    <row r="135" spans="2:65" s="13" customFormat="1" ht="10.199999999999999">
      <c r="B135" s="155"/>
      <c r="D135" s="149" t="s">
        <v>144</v>
      </c>
      <c r="E135" s="156" t="s">
        <v>1</v>
      </c>
      <c r="F135" s="157" t="s">
        <v>155</v>
      </c>
      <c r="H135" s="158">
        <v>23.611999999999998</v>
      </c>
      <c r="I135" s="159"/>
      <c r="L135" s="155"/>
      <c r="M135" s="160"/>
      <c r="T135" s="161"/>
      <c r="AT135" s="156" t="s">
        <v>144</v>
      </c>
      <c r="AU135" s="156" t="s">
        <v>82</v>
      </c>
      <c r="AV135" s="13" t="s">
        <v>82</v>
      </c>
      <c r="AW135" s="13" t="s">
        <v>30</v>
      </c>
      <c r="AX135" s="13" t="s">
        <v>73</v>
      </c>
      <c r="AY135" s="156" t="s">
        <v>135</v>
      </c>
    </row>
    <row r="136" spans="2:65" s="14" customFormat="1" ht="10.199999999999999">
      <c r="B136" s="162"/>
      <c r="D136" s="149" t="s">
        <v>144</v>
      </c>
      <c r="E136" s="163" t="s">
        <v>1</v>
      </c>
      <c r="F136" s="164" t="s">
        <v>147</v>
      </c>
      <c r="H136" s="165">
        <v>23.611999999999998</v>
      </c>
      <c r="I136" s="166"/>
      <c r="L136" s="162"/>
      <c r="M136" s="167"/>
      <c r="T136" s="168"/>
      <c r="AT136" s="163" t="s">
        <v>144</v>
      </c>
      <c r="AU136" s="163" t="s">
        <v>82</v>
      </c>
      <c r="AV136" s="14" t="s">
        <v>142</v>
      </c>
      <c r="AW136" s="14" t="s">
        <v>30</v>
      </c>
      <c r="AX136" s="14" t="s">
        <v>80</v>
      </c>
      <c r="AY136" s="163" t="s">
        <v>135</v>
      </c>
    </row>
    <row r="137" spans="2:65" s="1" customFormat="1" ht="24.15" customHeight="1">
      <c r="B137" s="133"/>
      <c r="C137" s="134" t="s">
        <v>142</v>
      </c>
      <c r="D137" s="134" t="s">
        <v>138</v>
      </c>
      <c r="E137" s="135" t="s">
        <v>156</v>
      </c>
      <c r="F137" s="136" t="s">
        <v>157</v>
      </c>
      <c r="G137" s="137" t="s">
        <v>141</v>
      </c>
      <c r="H137" s="138">
        <v>14.087999999999999</v>
      </c>
      <c r="I137" s="139"/>
      <c r="J137" s="140">
        <f>ROUND(I137*H137,2)</f>
        <v>0</v>
      </c>
      <c r="K137" s="141"/>
      <c r="L137" s="32"/>
      <c r="M137" s="142" t="s">
        <v>1</v>
      </c>
      <c r="N137" s="143" t="s">
        <v>38</v>
      </c>
      <c r="P137" s="144">
        <f>O137*H137</f>
        <v>0</v>
      </c>
      <c r="Q137" s="144">
        <v>0</v>
      </c>
      <c r="R137" s="144">
        <f>Q137*H137</f>
        <v>0</v>
      </c>
      <c r="S137" s="144">
        <v>1.8</v>
      </c>
      <c r="T137" s="145">
        <f>S137*H137</f>
        <v>25.3584</v>
      </c>
      <c r="AR137" s="146" t="s">
        <v>142</v>
      </c>
      <c r="AT137" s="146" t="s">
        <v>138</v>
      </c>
      <c r="AU137" s="146" t="s">
        <v>82</v>
      </c>
      <c r="AY137" s="17" t="s">
        <v>135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7" t="s">
        <v>80</v>
      </c>
      <c r="BK137" s="147">
        <f>ROUND(I137*H137,2)</f>
        <v>0</v>
      </c>
      <c r="BL137" s="17" t="s">
        <v>142</v>
      </c>
      <c r="BM137" s="146" t="s">
        <v>158</v>
      </c>
    </row>
    <row r="138" spans="2:65" s="13" customFormat="1" ht="30.6">
      <c r="B138" s="155"/>
      <c r="D138" s="149" t="s">
        <v>144</v>
      </c>
      <c r="E138" s="156" t="s">
        <v>1</v>
      </c>
      <c r="F138" s="157" t="s">
        <v>159</v>
      </c>
      <c r="H138" s="158">
        <v>7.8940000000000001</v>
      </c>
      <c r="I138" s="159"/>
      <c r="L138" s="155"/>
      <c r="M138" s="160"/>
      <c r="T138" s="161"/>
      <c r="AT138" s="156" t="s">
        <v>144</v>
      </c>
      <c r="AU138" s="156" t="s">
        <v>82</v>
      </c>
      <c r="AV138" s="13" t="s">
        <v>82</v>
      </c>
      <c r="AW138" s="13" t="s">
        <v>30</v>
      </c>
      <c r="AX138" s="13" t="s">
        <v>73</v>
      </c>
      <c r="AY138" s="156" t="s">
        <v>135</v>
      </c>
    </row>
    <row r="139" spans="2:65" s="12" customFormat="1" ht="10.199999999999999">
      <c r="B139" s="148"/>
      <c r="D139" s="149" t="s">
        <v>144</v>
      </c>
      <c r="E139" s="150" t="s">
        <v>1</v>
      </c>
      <c r="F139" s="151" t="s">
        <v>160</v>
      </c>
      <c r="H139" s="150" t="s">
        <v>1</v>
      </c>
      <c r="I139" s="152"/>
      <c r="L139" s="148"/>
      <c r="M139" s="153"/>
      <c r="T139" s="154"/>
      <c r="AT139" s="150" t="s">
        <v>144</v>
      </c>
      <c r="AU139" s="150" t="s">
        <v>82</v>
      </c>
      <c r="AV139" s="12" t="s">
        <v>80</v>
      </c>
      <c r="AW139" s="12" t="s">
        <v>30</v>
      </c>
      <c r="AX139" s="12" t="s">
        <v>73</v>
      </c>
      <c r="AY139" s="150" t="s">
        <v>135</v>
      </c>
    </row>
    <row r="140" spans="2:65" s="13" customFormat="1" ht="10.199999999999999">
      <c r="B140" s="155"/>
      <c r="D140" s="149" t="s">
        <v>144</v>
      </c>
      <c r="E140" s="156" t="s">
        <v>1</v>
      </c>
      <c r="F140" s="157" t="s">
        <v>161</v>
      </c>
      <c r="H140" s="158">
        <v>4.6740000000000004</v>
      </c>
      <c r="I140" s="159"/>
      <c r="L140" s="155"/>
      <c r="M140" s="160"/>
      <c r="T140" s="161"/>
      <c r="AT140" s="156" t="s">
        <v>144</v>
      </c>
      <c r="AU140" s="156" t="s">
        <v>82</v>
      </c>
      <c r="AV140" s="13" t="s">
        <v>82</v>
      </c>
      <c r="AW140" s="13" t="s">
        <v>30</v>
      </c>
      <c r="AX140" s="13" t="s">
        <v>73</v>
      </c>
      <c r="AY140" s="156" t="s">
        <v>135</v>
      </c>
    </row>
    <row r="141" spans="2:65" s="12" customFormat="1" ht="10.199999999999999">
      <c r="B141" s="148"/>
      <c r="D141" s="149" t="s">
        <v>144</v>
      </c>
      <c r="E141" s="150" t="s">
        <v>1</v>
      </c>
      <c r="F141" s="151" t="s">
        <v>162</v>
      </c>
      <c r="H141" s="150" t="s">
        <v>1</v>
      </c>
      <c r="I141" s="152"/>
      <c r="L141" s="148"/>
      <c r="M141" s="153"/>
      <c r="T141" s="154"/>
      <c r="AT141" s="150" t="s">
        <v>144</v>
      </c>
      <c r="AU141" s="150" t="s">
        <v>82</v>
      </c>
      <c r="AV141" s="12" t="s">
        <v>80</v>
      </c>
      <c r="AW141" s="12" t="s">
        <v>30</v>
      </c>
      <c r="AX141" s="12" t="s">
        <v>73</v>
      </c>
      <c r="AY141" s="150" t="s">
        <v>135</v>
      </c>
    </row>
    <row r="142" spans="2:65" s="13" customFormat="1" ht="10.199999999999999">
      <c r="B142" s="155"/>
      <c r="D142" s="149" t="s">
        <v>144</v>
      </c>
      <c r="E142" s="156" t="s">
        <v>1</v>
      </c>
      <c r="F142" s="157" t="s">
        <v>163</v>
      </c>
      <c r="H142" s="158">
        <v>1.52</v>
      </c>
      <c r="I142" s="159"/>
      <c r="L142" s="155"/>
      <c r="M142" s="160"/>
      <c r="T142" s="161"/>
      <c r="AT142" s="156" t="s">
        <v>144</v>
      </c>
      <c r="AU142" s="156" t="s">
        <v>82</v>
      </c>
      <c r="AV142" s="13" t="s">
        <v>82</v>
      </c>
      <c r="AW142" s="13" t="s">
        <v>30</v>
      </c>
      <c r="AX142" s="13" t="s">
        <v>73</v>
      </c>
      <c r="AY142" s="156" t="s">
        <v>135</v>
      </c>
    </row>
    <row r="143" spans="2:65" s="14" customFormat="1" ht="10.199999999999999">
      <c r="B143" s="162"/>
      <c r="D143" s="149" t="s">
        <v>144</v>
      </c>
      <c r="E143" s="163" t="s">
        <v>1</v>
      </c>
      <c r="F143" s="164" t="s">
        <v>147</v>
      </c>
      <c r="H143" s="165">
        <v>14.088000000000001</v>
      </c>
      <c r="I143" s="166"/>
      <c r="L143" s="162"/>
      <c r="M143" s="167"/>
      <c r="T143" s="168"/>
      <c r="AT143" s="163" t="s">
        <v>144</v>
      </c>
      <c r="AU143" s="163" t="s">
        <v>82</v>
      </c>
      <c r="AV143" s="14" t="s">
        <v>142</v>
      </c>
      <c r="AW143" s="14" t="s">
        <v>30</v>
      </c>
      <c r="AX143" s="14" t="s">
        <v>80</v>
      </c>
      <c r="AY143" s="163" t="s">
        <v>135</v>
      </c>
    </row>
    <row r="144" spans="2:65" s="1" customFormat="1" ht="24.15" customHeight="1">
      <c r="B144" s="133"/>
      <c r="C144" s="134" t="s">
        <v>164</v>
      </c>
      <c r="D144" s="134" t="s">
        <v>138</v>
      </c>
      <c r="E144" s="135" t="s">
        <v>165</v>
      </c>
      <c r="F144" s="136" t="s">
        <v>166</v>
      </c>
      <c r="G144" s="137" t="s">
        <v>141</v>
      </c>
      <c r="H144" s="138">
        <v>0.8</v>
      </c>
      <c r="I144" s="139"/>
      <c r="J144" s="140">
        <f>ROUND(I144*H144,2)</f>
        <v>0</v>
      </c>
      <c r="K144" s="141"/>
      <c r="L144" s="32"/>
      <c r="M144" s="142" t="s">
        <v>1</v>
      </c>
      <c r="N144" s="143" t="s">
        <v>38</v>
      </c>
      <c r="P144" s="144">
        <f>O144*H144</f>
        <v>0</v>
      </c>
      <c r="Q144" s="144">
        <v>0</v>
      </c>
      <c r="R144" s="144">
        <f>Q144*H144</f>
        <v>0</v>
      </c>
      <c r="S144" s="144">
        <v>1.5940000000000001</v>
      </c>
      <c r="T144" s="145">
        <f>S144*H144</f>
        <v>1.2752000000000001</v>
      </c>
      <c r="AR144" s="146" t="s">
        <v>142</v>
      </c>
      <c r="AT144" s="146" t="s">
        <v>138</v>
      </c>
      <c r="AU144" s="146" t="s">
        <v>82</v>
      </c>
      <c r="AY144" s="17" t="s">
        <v>135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80</v>
      </c>
      <c r="BK144" s="147">
        <f>ROUND(I144*H144,2)</f>
        <v>0</v>
      </c>
      <c r="BL144" s="17" t="s">
        <v>142</v>
      </c>
      <c r="BM144" s="146" t="s">
        <v>167</v>
      </c>
    </row>
    <row r="145" spans="2:65" s="13" customFormat="1" ht="10.199999999999999">
      <c r="B145" s="155"/>
      <c r="D145" s="149" t="s">
        <v>144</v>
      </c>
      <c r="E145" s="156" t="s">
        <v>1</v>
      </c>
      <c r="F145" s="157" t="s">
        <v>168</v>
      </c>
      <c r="H145" s="158">
        <v>0.8</v>
      </c>
      <c r="I145" s="159"/>
      <c r="L145" s="155"/>
      <c r="M145" s="160"/>
      <c r="T145" s="161"/>
      <c r="AT145" s="156" t="s">
        <v>144</v>
      </c>
      <c r="AU145" s="156" t="s">
        <v>82</v>
      </c>
      <c r="AV145" s="13" t="s">
        <v>82</v>
      </c>
      <c r="AW145" s="13" t="s">
        <v>30</v>
      </c>
      <c r="AX145" s="13" t="s">
        <v>80</v>
      </c>
      <c r="AY145" s="156" t="s">
        <v>135</v>
      </c>
    </row>
    <row r="146" spans="2:65" s="1" customFormat="1" ht="24.15" customHeight="1">
      <c r="B146" s="133"/>
      <c r="C146" s="134" t="s">
        <v>158</v>
      </c>
      <c r="D146" s="134" t="s">
        <v>138</v>
      </c>
      <c r="E146" s="135" t="s">
        <v>169</v>
      </c>
      <c r="F146" s="136" t="s">
        <v>170</v>
      </c>
      <c r="G146" s="137" t="s">
        <v>150</v>
      </c>
      <c r="H146" s="138">
        <v>113.19</v>
      </c>
      <c r="I146" s="139"/>
      <c r="J146" s="140">
        <f>ROUND(I146*H146,2)</f>
        <v>0</v>
      </c>
      <c r="K146" s="141"/>
      <c r="L146" s="32"/>
      <c r="M146" s="142" t="s">
        <v>1</v>
      </c>
      <c r="N146" s="143" t="s">
        <v>38</v>
      </c>
      <c r="P146" s="144">
        <f>O146*H146</f>
        <v>0</v>
      </c>
      <c r="Q146" s="144">
        <v>0</v>
      </c>
      <c r="R146" s="144">
        <f>Q146*H146</f>
        <v>0</v>
      </c>
      <c r="S146" s="144">
        <v>0.16500000000000001</v>
      </c>
      <c r="T146" s="145">
        <f>S146*H146</f>
        <v>18.676349999999999</v>
      </c>
      <c r="AR146" s="146" t="s">
        <v>142</v>
      </c>
      <c r="AT146" s="146" t="s">
        <v>138</v>
      </c>
      <c r="AU146" s="146" t="s">
        <v>82</v>
      </c>
      <c r="AY146" s="17" t="s">
        <v>135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80</v>
      </c>
      <c r="BK146" s="147">
        <f>ROUND(I146*H146,2)</f>
        <v>0</v>
      </c>
      <c r="BL146" s="17" t="s">
        <v>142</v>
      </c>
      <c r="BM146" s="146" t="s">
        <v>171</v>
      </c>
    </row>
    <row r="147" spans="2:65" s="13" customFormat="1" ht="10.199999999999999">
      <c r="B147" s="155"/>
      <c r="D147" s="149" t="s">
        <v>144</v>
      </c>
      <c r="E147" s="156" t="s">
        <v>1</v>
      </c>
      <c r="F147" s="157" t="s">
        <v>172</v>
      </c>
      <c r="H147" s="158">
        <v>113.19</v>
      </c>
      <c r="I147" s="159"/>
      <c r="L147" s="155"/>
      <c r="M147" s="160"/>
      <c r="T147" s="161"/>
      <c r="AT147" s="156" t="s">
        <v>144</v>
      </c>
      <c r="AU147" s="156" t="s">
        <v>82</v>
      </c>
      <c r="AV147" s="13" t="s">
        <v>82</v>
      </c>
      <c r="AW147" s="13" t="s">
        <v>30</v>
      </c>
      <c r="AX147" s="13" t="s">
        <v>73</v>
      </c>
      <c r="AY147" s="156" t="s">
        <v>135</v>
      </c>
    </row>
    <row r="148" spans="2:65" s="14" customFormat="1" ht="10.199999999999999">
      <c r="B148" s="162"/>
      <c r="D148" s="149" t="s">
        <v>144</v>
      </c>
      <c r="E148" s="163" t="s">
        <v>1</v>
      </c>
      <c r="F148" s="164" t="s">
        <v>147</v>
      </c>
      <c r="H148" s="165">
        <v>113.19</v>
      </c>
      <c r="I148" s="166"/>
      <c r="L148" s="162"/>
      <c r="M148" s="167"/>
      <c r="T148" s="168"/>
      <c r="AT148" s="163" t="s">
        <v>144</v>
      </c>
      <c r="AU148" s="163" t="s">
        <v>82</v>
      </c>
      <c r="AV148" s="14" t="s">
        <v>142</v>
      </c>
      <c r="AW148" s="14" t="s">
        <v>30</v>
      </c>
      <c r="AX148" s="14" t="s">
        <v>80</v>
      </c>
      <c r="AY148" s="163" t="s">
        <v>135</v>
      </c>
    </row>
    <row r="149" spans="2:65" s="1" customFormat="1" ht="24.15" customHeight="1">
      <c r="B149" s="133"/>
      <c r="C149" s="134" t="s">
        <v>173</v>
      </c>
      <c r="D149" s="134" t="s">
        <v>138</v>
      </c>
      <c r="E149" s="135" t="s">
        <v>174</v>
      </c>
      <c r="F149" s="136" t="s">
        <v>175</v>
      </c>
      <c r="G149" s="137" t="s">
        <v>150</v>
      </c>
      <c r="H149" s="138">
        <v>133.19</v>
      </c>
      <c r="I149" s="139"/>
      <c r="J149" s="140">
        <f>ROUND(I149*H149,2)</f>
        <v>0</v>
      </c>
      <c r="K149" s="141"/>
      <c r="L149" s="32"/>
      <c r="M149" s="142" t="s">
        <v>1</v>
      </c>
      <c r="N149" s="143" t="s">
        <v>38</v>
      </c>
      <c r="P149" s="144">
        <f>O149*H149</f>
        <v>0</v>
      </c>
      <c r="Q149" s="144">
        <v>0</v>
      </c>
      <c r="R149" s="144">
        <f>Q149*H149</f>
        <v>0</v>
      </c>
      <c r="S149" s="144">
        <v>3.5000000000000003E-2</v>
      </c>
      <c r="T149" s="145">
        <f>S149*H149</f>
        <v>4.6616500000000007</v>
      </c>
      <c r="AR149" s="146" t="s">
        <v>142</v>
      </c>
      <c r="AT149" s="146" t="s">
        <v>138</v>
      </c>
      <c r="AU149" s="146" t="s">
        <v>82</v>
      </c>
      <c r="AY149" s="17" t="s">
        <v>135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80</v>
      </c>
      <c r="BK149" s="147">
        <f>ROUND(I149*H149,2)</f>
        <v>0</v>
      </c>
      <c r="BL149" s="17" t="s">
        <v>142</v>
      </c>
      <c r="BM149" s="146" t="s">
        <v>176</v>
      </c>
    </row>
    <row r="150" spans="2:65" s="13" customFormat="1" ht="10.199999999999999">
      <c r="B150" s="155"/>
      <c r="D150" s="149" t="s">
        <v>144</v>
      </c>
      <c r="E150" s="156" t="s">
        <v>1</v>
      </c>
      <c r="F150" s="157" t="s">
        <v>177</v>
      </c>
      <c r="H150" s="158">
        <v>133.19</v>
      </c>
      <c r="I150" s="159"/>
      <c r="L150" s="155"/>
      <c r="M150" s="160"/>
      <c r="T150" s="161"/>
      <c r="AT150" s="156" t="s">
        <v>144</v>
      </c>
      <c r="AU150" s="156" t="s">
        <v>82</v>
      </c>
      <c r="AV150" s="13" t="s">
        <v>82</v>
      </c>
      <c r="AW150" s="13" t="s">
        <v>30</v>
      </c>
      <c r="AX150" s="13" t="s">
        <v>73</v>
      </c>
      <c r="AY150" s="156" t="s">
        <v>135</v>
      </c>
    </row>
    <row r="151" spans="2:65" s="14" customFormat="1" ht="10.199999999999999">
      <c r="B151" s="162"/>
      <c r="D151" s="149" t="s">
        <v>144</v>
      </c>
      <c r="E151" s="163" t="s">
        <v>1</v>
      </c>
      <c r="F151" s="164" t="s">
        <v>147</v>
      </c>
      <c r="H151" s="165">
        <v>133.19</v>
      </c>
      <c r="I151" s="166"/>
      <c r="L151" s="162"/>
      <c r="M151" s="167"/>
      <c r="T151" s="168"/>
      <c r="AT151" s="163" t="s">
        <v>144</v>
      </c>
      <c r="AU151" s="163" t="s">
        <v>82</v>
      </c>
      <c r="AV151" s="14" t="s">
        <v>142</v>
      </c>
      <c r="AW151" s="14" t="s">
        <v>30</v>
      </c>
      <c r="AX151" s="14" t="s">
        <v>80</v>
      </c>
      <c r="AY151" s="163" t="s">
        <v>135</v>
      </c>
    </row>
    <row r="152" spans="2:65" s="1" customFormat="1" ht="24.15" customHeight="1">
      <c r="B152" s="133"/>
      <c r="C152" s="134" t="s">
        <v>171</v>
      </c>
      <c r="D152" s="134" t="s">
        <v>138</v>
      </c>
      <c r="E152" s="135" t="s">
        <v>178</v>
      </c>
      <c r="F152" s="136" t="s">
        <v>179</v>
      </c>
      <c r="G152" s="137" t="s">
        <v>150</v>
      </c>
      <c r="H152" s="138">
        <v>0.28899999999999998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38</v>
      </c>
      <c r="P152" s="144">
        <f>O152*H152</f>
        <v>0</v>
      </c>
      <c r="Q152" s="144">
        <v>0</v>
      </c>
      <c r="R152" s="144">
        <f>Q152*H152</f>
        <v>0</v>
      </c>
      <c r="S152" s="144">
        <v>4.8000000000000001E-2</v>
      </c>
      <c r="T152" s="145">
        <f>S152*H152</f>
        <v>1.3871999999999999E-2</v>
      </c>
      <c r="AR152" s="146" t="s">
        <v>142</v>
      </c>
      <c r="AT152" s="146" t="s">
        <v>138</v>
      </c>
      <c r="AU152" s="146" t="s">
        <v>82</v>
      </c>
      <c r="AY152" s="17" t="s">
        <v>135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80</v>
      </c>
      <c r="BK152" s="147">
        <f>ROUND(I152*H152,2)</f>
        <v>0</v>
      </c>
      <c r="BL152" s="17" t="s">
        <v>142</v>
      </c>
      <c r="BM152" s="146" t="s">
        <v>180</v>
      </c>
    </row>
    <row r="153" spans="2:65" s="13" customFormat="1" ht="10.199999999999999">
      <c r="B153" s="155"/>
      <c r="D153" s="149" t="s">
        <v>144</v>
      </c>
      <c r="E153" s="156" t="s">
        <v>1</v>
      </c>
      <c r="F153" s="157" t="s">
        <v>181</v>
      </c>
      <c r="H153" s="158">
        <v>0.28899999999999998</v>
      </c>
      <c r="I153" s="159"/>
      <c r="L153" s="155"/>
      <c r="M153" s="160"/>
      <c r="T153" s="161"/>
      <c r="AT153" s="156" t="s">
        <v>144</v>
      </c>
      <c r="AU153" s="156" t="s">
        <v>82</v>
      </c>
      <c r="AV153" s="13" t="s">
        <v>82</v>
      </c>
      <c r="AW153" s="13" t="s">
        <v>30</v>
      </c>
      <c r="AX153" s="13" t="s">
        <v>73</v>
      </c>
      <c r="AY153" s="156" t="s">
        <v>135</v>
      </c>
    </row>
    <row r="154" spans="2:65" s="14" customFormat="1" ht="10.199999999999999">
      <c r="B154" s="162"/>
      <c r="D154" s="149" t="s">
        <v>144</v>
      </c>
      <c r="E154" s="163" t="s">
        <v>1</v>
      </c>
      <c r="F154" s="164" t="s">
        <v>147</v>
      </c>
      <c r="H154" s="165">
        <v>0.28899999999999998</v>
      </c>
      <c r="I154" s="166"/>
      <c r="L154" s="162"/>
      <c r="M154" s="167"/>
      <c r="T154" s="168"/>
      <c r="AT154" s="163" t="s">
        <v>144</v>
      </c>
      <c r="AU154" s="163" t="s">
        <v>82</v>
      </c>
      <c r="AV154" s="14" t="s">
        <v>142</v>
      </c>
      <c r="AW154" s="14" t="s">
        <v>30</v>
      </c>
      <c r="AX154" s="14" t="s">
        <v>80</v>
      </c>
      <c r="AY154" s="163" t="s">
        <v>135</v>
      </c>
    </row>
    <row r="155" spans="2:65" s="1" customFormat="1" ht="24.15" customHeight="1">
      <c r="B155" s="133"/>
      <c r="C155" s="134" t="s">
        <v>136</v>
      </c>
      <c r="D155" s="134" t="s">
        <v>138</v>
      </c>
      <c r="E155" s="135" t="s">
        <v>182</v>
      </c>
      <c r="F155" s="136" t="s">
        <v>183</v>
      </c>
      <c r="G155" s="137" t="s">
        <v>150</v>
      </c>
      <c r="H155" s="138">
        <v>13.24</v>
      </c>
      <c r="I155" s="139"/>
      <c r="J155" s="140">
        <f>ROUND(I155*H155,2)</f>
        <v>0</v>
      </c>
      <c r="K155" s="141"/>
      <c r="L155" s="32"/>
      <c r="M155" s="142" t="s">
        <v>1</v>
      </c>
      <c r="N155" s="143" t="s">
        <v>38</v>
      </c>
      <c r="P155" s="144">
        <f>O155*H155</f>
        <v>0</v>
      </c>
      <c r="Q155" s="144">
        <v>0</v>
      </c>
      <c r="R155" s="144">
        <f>Q155*H155</f>
        <v>0</v>
      </c>
      <c r="S155" s="144">
        <v>3.7999999999999999E-2</v>
      </c>
      <c r="T155" s="145">
        <f>S155*H155</f>
        <v>0.50312000000000001</v>
      </c>
      <c r="AR155" s="146" t="s">
        <v>142</v>
      </c>
      <c r="AT155" s="146" t="s">
        <v>138</v>
      </c>
      <c r="AU155" s="146" t="s">
        <v>82</v>
      </c>
      <c r="AY155" s="17" t="s">
        <v>135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80</v>
      </c>
      <c r="BK155" s="147">
        <f>ROUND(I155*H155,2)</f>
        <v>0</v>
      </c>
      <c r="BL155" s="17" t="s">
        <v>142</v>
      </c>
      <c r="BM155" s="146" t="s">
        <v>184</v>
      </c>
    </row>
    <row r="156" spans="2:65" s="13" customFormat="1" ht="10.199999999999999">
      <c r="B156" s="155"/>
      <c r="D156" s="149" t="s">
        <v>144</v>
      </c>
      <c r="E156" s="156" t="s">
        <v>1</v>
      </c>
      <c r="F156" s="157" t="s">
        <v>185</v>
      </c>
      <c r="H156" s="158">
        <v>13.24</v>
      </c>
      <c r="I156" s="159"/>
      <c r="L156" s="155"/>
      <c r="M156" s="160"/>
      <c r="T156" s="161"/>
      <c r="AT156" s="156" t="s">
        <v>144</v>
      </c>
      <c r="AU156" s="156" t="s">
        <v>82</v>
      </c>
      <c r="AV156" s="13" t="s">
        <v>82</v>
      </c>
      <c r="AW156" s="13" t="s">
        <v>30</v>
      </c>
      <c r="AX156" s="13" t="s">
        <v>73</v>
      </c>
      <c r="AY156" s="156" t="s">
        <v>135</v>
      </c>
    </row>
    <row r="157" spans="2:65" s="14" customFormat="1" ht="10.199999999999999">
      <c r="B157" s="162"/>
      <c r="D157" s="149" t="s">
        <v>144</v>
      </c>
      <c r="E157" s="163" t="s">
        <v>1</v>
      </c>
      <c r="F157" s="164" t="s">
        <v>147</v>
      </c>
      <c r="H157" s="165">
        <v>13.24</v>
      </c>
      <c r="I157" s="166"/>
      <c r="L157" s="162"/>
      <c r="M157" s="167"/>
      <c r="T157" s="168"/>
      <c r="AT157" s="163" t="s">
        <v>144</v>
      </c>
      <c r="AU157" s="163" t="s">
        <v>82</v>
      </c>
      <c r="AV157" s="14" t="s">
        <v>142</v>
      </c>
      <c r="AW157" s="14" t="s">
        <v>30</v>
      </c>
      <c r="AX157" s="14" t="s">
        <v>80</v>
      </c>
      <c r="AY157" s="163" t="s">
        <v>135</v>
      </c>
    </row>
    <row r="158" spans="2:65" s="1" customFormat="1" ht="21.75" customHeight="1">
      <c r="B158" s="133"/>
      <c r="C158" s="134" t="s">
        <v>176</v>
      </c>
      <c r="D158" s="134" t="s">
        <v>138</v>
      </c>
      <c r="E158" s="135" t="s">
        <v>186</v>
      </c>
      <c r="F158" s="136" t="s">
        <v>187</v>
      </c>
      <c r="G158" s="137" t="s">
        <v>150</v>
      </c>
      <c r="H158" s="138">
        <v>4.516</v>
      </c>
      <c r="I158" s="139"/>
      <c r="J158" s="140">
        <f>ROUND(I158*H158,2)</f>
        <v>0</v>
      </c>
      <c r="K158" s="141"/>
      <c r="L158" s="32"/>
      <c r="M158" s="142" t="s">
        <v>1</v>
      </c>
      <c r="N158" s="143" t="s">
        <v>38</v>
      </c>
      <c r="P158" s="144">
        <f>O158*H158</f>
        <v>0</v>
      </c>
      <c r="Q158" s="144">
        <v>0</v>
      </c>
      <c r="R158" s="144">
        <f>Q158*H158</f>
        <v>0</v>
      </c>
      <c r="S158" s="144">
        <v>6.7000000000000004E-2</v>
      </c>
      <c r="T158" s="145">
        <f>S158*H158</f>
        <v>0.30257200000000001</v>
      </c>
      <c r="AR158" s="146" t="s">
        <v>142</v>
      </c>
      <c r="AT158" s="146" t="s">
        <v>138</v>
      </c>
      <c r="AU158" s="146" t="s">
        <v>82</v>
      </c>
      <c r="AY158" s="17" t="s">
        <v>135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80</v>
      </c>
      <c r="BK158" s="147">
        <f>ROUND(I158*H158,2)</f>
        <v>0</v>
      </c>
      <c r="BL158" s="17" t="s">
        <v>142</v>
      </c>
      <c r="BM158" s="146" t="s">
        <v>188</v>
      </c>
    </row>
    <row r="159" spans="2:65" s="13" customFormat="1" ht="10.199999999999999">
      <c r="B159" s="155"/>
      <c r="D159" s="149" t="s">
        <v>144</v>
      </c>
      <c r="E159" s="156" t="s">
        <v>1</v>
      </c>
      <c r="F159" s="157" t="s">
        <v>189</v>
      </c>
      <c r="H159" s="158">
        <v>4.516</v>
      </c>
      <c r="I159" s="159"/>
      <c r="L159" s="155"/>
      <c r="M159" s="160"/>
      <c r="T159" s="161"/>
      <c r="AT159" s="156" t="s">
        <v>144</v>
      </c>
      <c r="AU159" s="156" t="s">
        <v>82</v>
      </c>
      <c r="AV159" s="13" t="s">
        <v>82</v>
      </c>
      <c r="AW159" s="13" t="s">
        <v>30</v>
      </c>
      <c r="AX159" s="13" t="s">
        <v>73</v>
      </c>
      <c r="AY159" s="156" t="s">
        <v>135</v>
      </c>
    </row>
    <row r="160" spans="2:65" s="14" customFormat="1" ht="10.199999999999999">
      <c r="B160" s="162"/>
      <c r="D160" s="149" t="s">
        <v>144</v>
      </c>
      <c r="E160" s="163" t="s">
        <v>1</v>
      </c>
      <c r="F160" s="164" t="s">
        <v>147</v>
      </c>
      <c r="H160" s="165">
        <v>4.516</v>
      </c>
      <c r="I160" s="166"/>
      <c r="L160" s="162"/>
      <c r="M160" s="167"/>
      <c r="T160" s="168"/>
      <c r="AT160" s="163" t="s">
        <v>144</v>
      </c>
      <c r="AU160" s="163" t="s">
        <v>82</v>
      </c>
      <c r="AV160" s="14" t="s">
        <v>142</v>
      </c>
      <c r="AW160" s="14" t="s">
        <v>30</v>
      </c>
      <c r="AX160" s="14" t="s">
        <v>80</v>
      </c>
      <c r="AY160" s="163" t="s">
        <v>135</v>
      </c>
    </row>
    <row r="161" spans="2:65" s="1" customFormat="1" ht="21.75" customHeight="1">
      <c r="B161" s="133"/>
      <c r="C161" s="134" t="s">
        <v>190</v>
      </c>
      <c r="D161" s="134" t="s">
        <v>138</v>
      </c>
      <c r="E161" s="135" t="s">
        <v>191</v>
      </c>
      <c r="F161" s="136" t="s">
        <v>192</v>
      </c>
      <c r="G161" s="137" t="s">
        <v>150</v>
      </c>
      <c r="H161" s="138">
        <v>8.282</v>
      </c>
      <c r="I161" s="139"/>
      <c r="J161" s="140">
        <f>ROUND(I161*H161,2)</f>
        <v>0</v>
      </c>
      <c r="K161" s="141"/>
      <c r="L161" s="32"/>
      <c r="M161" s="142" t="s">
        <v>1</v>
      </c>
      <c r="N161" s="143" t="s">
        <v>38</v>
      </c>
      <c r="P161" s="144">
        <f>O161*H161</f>
        <v>0</v>
      </c>
      <c r="Q161" s="144">
        <v>0</v>
      </c>
      <c r="R161" s="144">
        <f>Q161*H161</f>
        <v>0</v>
      </c>
      <c r="S161" s="144">
        <v>7.5999999999999998E-2</v>
      </c>
      <c r="T161" s="145">
        <f>S161*H161</f>
        <v>0.62943199999999999</v>
      </c>
      <c r="AR161" s="146" t="s">
        <v>142</v>
      </c>
      <c r="AT161" s="146" t="s">
        <v>138</v>
      </c>
      <c r="AU161" s="146" t="s">
        <v>82</v>
      </c>
      <c r="AY161" s="17" t="s">
        <v>135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80</v>
      </c>
      <c r="BK161" s="147">
        <f>ROUND(I161*H161,2)</f>
        <v>0</v>
      </c>
      <c r="BL161" s="17" t="s">
        <v>142</v>
      </c>
      <c r="BM161" s="146" t="s">
        <v>193</v>
      </c>
    </row>
    <row r="162" spans="2:65" s="13" customFormat="1" ht="10.199999999999999">
      <c r="B162" s="155"/>
      <c r="D162" s="149" t="s">
        <v>144</v>
      </c>
      <c r="E162" s="156" t="s">
        <v>1</v>
      </c>
      <c r="F162" s="157" t="s">
        <v>194</v>
      </c>
      <c r="H162" s="158">
        <v>8.282</v>
      </c>
      <c r="I162" s="159"/>
      <c r="L162" s="155"/>
      <c r="M162" s="160"/>
      <c r="T162" s="161"/>
      <c r="AT162" s="156" t="s">
        <v>144</v>
      </c>
      <c r="AU162" s="156" t="s">
        <v>82</v>
      </c>
      <c r="AV162" s="13" t="s">
        <v>82</v>
      </c>
      <c r="AW162" s="13" t="s">
        <v>30</v>
      </c>
      <c r="AX162" s="13" t="s">
        <v>73</v>
      </c>
      <c r="AY162" s="156" t="s">
        <v>135</v>
      </c>
    </row>
    <row r="163" spans="2:65" s="14" customFormat="1" ht="10.199999999999999">
      <c r="B163" s="162"/>
      <c r="D163" s="149" t="s">
        <v>144</v>
      </c>
      <c r="E163" s="163" t="s">
        <v>1</v>
      </c>
      <c r="F163" s="164" t="s">
        <v>147</v>
      </c>
      <c r="H163" s="165">
        <v>8.282</v>
      </c>
      <c r="I163" s="166"/>
      <c r="L163" s="162"/>
      <c r="M163" s="167"/>
      <c r="T163" s="168"/>
      <c r="AT163" s="163" t="s">
        <v>144</v>
      </c>
      <c r="AU163" s="163" t="s">
        <v>82</v>
      </c>
      <c r="AV163" s="14" t="s">
        <v>142</v>
      </c>
      <c r="AW163" s="14" t="s">
        <v>30</v>
      </c>
      <c r="AX163" s="14" t="s">
        <v>80</v>
      </c>
      <c r="AY163" s="163" t="s">
        <v>135</v>
      </c>
    </row>
    <row r="164" spans="2:65" s="1" customFormat="1" ht="24.15" customHeight="1">
      <c r="B164" s="133"/>
      <c r="C164" s="134" t="s">
        <v>180</v>
      </c>
      <c r="D164" s="134" t="s">
        <v>138</v>
      </c>
      <c r="E164" s="135" t="s">
        <v>195</v>
      </c>
      <c r="F164" s="136" t="s">
        <v>196</v>
      </c>
      <c r="G164" s="137" t="s">
        <v>197</v>
      </c>
      <c r="H164" s="138">
        <v>2</v>
      </c>
      <c r="I164" s="139"/>
      <c r="J164" s="140">
        <f>ROUND(I164*H164,2)</f>
        <v>0</v>
      </c>
      <c r="K164" s="141"/>
      <c r="L164" s="32"/>
      <c r="M164" s="142" t="s">
        <v>1</v>
      </c>
      <c r="N164" s="143" t="s">
        <v>38</v>
      </c>
      <c r="P164" s="144">
        <f>O164*H164</f>
        <v>0</v>
      </c>
      <c r="Q164" s="144">
        <v>0</v>
      </c>
      <c r="R164" s="144">
        <f>Q164*H164</f>
        <v>0</v>
      </c>
      <c r="S164" s="144">
        <v>1.2E-2</v>
      </c>
      <c r="T164" s="145">
        <f>S164*H164</f>
        <v>2.4E-2</v>
      </c>
      <c r="AR164" s="146" t="s">
        <v>142</v>
      </c>
      <c r="AT164" s="146" t="s">
        <v>138</v>
      </c>
      <c r="AU164" s="146" t="s">
        <v>82</v>
      </c>
      <c r="AY164" s="17" t="s">
        <v>135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80</v>
      </c>
      <c r="BK164" s="147">
        <f>ROUND(I164*H164,2)</f>
        <v>0</v>
      </c>
      <c r="BL164" s="17" t="s">
        <v>142</v>
      </c>
      <c r="BM164" s="146" t="s">
        <v>198</v>
      </c>
    </row>
    <row r="165" spans="2:65" s="13" customFormat="1" ht="10.199999999999999">
      <c r="B165" s="155"/>
      <c r="D165" s="149" t="s">
        <v>144</v>
      </c>
      <c r="E165" s="156" t="s">
        <v>1</v>
      </c>
      <c r="F165" s="157" t="s">
        <v>199</v>
      </c>
      <c r="H165" s="158">
        <v>2</v>
      </c>
      <c r="I165" s="159"/>
      <c r="L165" s="155"/>
      <c r="M165" s="160"/>
      <c r="T165" s="161"/>
      <c r="AT165" s="156" t="s">
        <v>144</v>
      </c>
      <c r="AU165" s="156" t="s">
        <v>82</v>
      </c>
      <c r="AV165" s="13" t="s">
        <v>82</v>
      </c>
      <c r="AW165" s="13" t="s">
        <v>30</v>
      </c>
      <c r="AX165" s="13" t="s">
        <v>73</v>
      </c>
      <c r="AY165" s="156" t="s">
        <v>135</v>
      </c>
    </row>
    <row r="166" spans="2:65" s="14" customFormat="1" ht="10.199999999999999">
      <c r="B166" s="162"/>
      <c r="D166" s="149" t="s">
        <v>144</v>
      </c>
      <c r="E166" s="163" t="s">
        <v>1</v>
      </c>
      <c r="F166" s="164" t="s">
        <v>147</v>
      </c>
      <c r="H166" s="165">
        <v>2</v>
      </c>
      <c r="I166" s="166"/>
      <c r="L166" s="162"/>
      <c r="M166" s="167"/>
      <c r="T166" s="168"/>
      <c r="AT166" s="163" t="s">
        <v>144</v>
      </c>
      <c r="AU166" s="163" t="s">
        <v>82</v>
      </c>
      <c r="AV166" s="14" t="s">
        <v>142</v>
      </c>
      <c r="AW166" s="14" t="s">
        <v>30</v>
      </c>
      <c r="AX166" s="14" t="s">
        <v>80</v>
      </c>
      <c r="AY166" s="163" t="s">
        <v>135</v>
      </c>
    </row>
    <row r="167" spans="2:65" s="1" customFormat="1" ht="24.15" customHeight="1">
      <c r="B167" s="133"/>
      <c r="C167" s="134" t="s">
        <v>200</v>
      </c>
      <c r="D167" s="134" t="s">
        <v>138</v>
      </c>
      <c r="E167" s="135" t="s">
        <v>201</v>
      </c>
      <c r="F167" s="136" t="s">
        <v>202</v>
      </c>
      <c r="G167" s="137" t="s">
        <v>141</v>
      </c>
      <c r="H167" s="138">
        <v>0.21</v>
      </c>
      <c r="I167" s="139"/>
      <c r="J167" s="140">
        <f>ROUND(I167*H167,2)</f>
        <v>0</v>
      </c>
      <c r="K167" s="141"/>
      <c r="L167" s="32"/>
      <c r="M167" s="142" t="s">
        <v>1</v>
      </c>
      <c r="N167" s="143" t="s">
        <v>38</v>
      </c>
      <c r="P167" s="144">
        <f>O167*H167</f>
        <v>0</v>
      </c>
      <c r="Q167" s="144">
        <v>0</v>
      </c>
      <c r="R167" s="144">
        <f>Q167*H167</f>
        <v>0</v>
      </c>
      <c r="S167" s="144">
        <v>1.8</v>
      </c>
      <c r="T167" s="145">
        <f>S167*H167</f>
        <v>0.378</v>
      </c>
      <c r="AR167" s="146" t="s">
        <v>142</v>
      </c>
      <c r="AT167" s="146" t="s">
        <v>138</v>
      </c>
      <c r="AU167" s="146" t="s">
        <v>82</v>
      </c>
      <c r="AY167" s="17" t="s">
        <v>135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7" t="s">
        <v>80</v>
      </c>
      <c r="BK167" s="147">
        <f>ROUND(I167*H167,2)</f>
        <v>0</v>
      </c>
      <c r="BL167" s="17" t="s">
        <v>142</v>
      </c>
      <c r="BM167" s="146" t="s">
        <v>203</v>
      </c>
    </row>
    <row r="168" spans="2:65" s="13" customFormat="1" ht="10.199999999999999">
      <c r="B168" s="155"/>
      <c r="D168" s="149" t="s">
        <v>144</v>
      </c>
      <c r="E168" s="156" t="s">
        <v>1</v>
      </c>
      <c r="F168" s="157" t="s">
        <v>204</v>
      </c>
      <c r="H168" s="158">
        <v>0.21</v>
      </c>
      <c r="I168" s="159"/>
      <c r="L168" s="155"/>
      <c r="M168" s="160"/>
      <c r="T168" s="161"/>
      <c r="AT168" s="156" t="s">
        <v>144</v>
      </c>
      <c r="AU168" s="156" t="s">
        <v>82</v>
      </c>
      <c r="AV168" s="13" t="s">
        <v>82</v>
      </c>
      <c r="AW168" s="13" t="s">
        <v>30</v>
      </c>
      <c r="AX168" s="13" t="s">
        <v>73</v>
      </c>
      <c r="AY168" s="156" t="s">
        <v>135</v>
      </c>
    </row>
    <row r="169" spans="2:65" s="14" customFormat="1" ht="10.199999999999999">
      <c r="B169" s="162"/>
      <c r="D169" s="149" t="s">
        <v>144</v>
      </c>
      <c r="E169" s="163" t="s">
        <v>1</v>
      </c>
      <c r="F169" s="164" t="s">
        <v>147</v>
      </c>
      <c r="H169" s="165">
        <v>0.21</v>
      </c>
      <c r="I169" s="166"/>
      <c r="L169" s="162"/>
      <c r="M169" s="167"/>
      <c r="T169" s="168"/>
      <c r="AT169" s="163" t="s">
        <v>144</v>
      </c>
      <c r="AU169" s="163" t="s">
        <v>82</v>
      </c>
      <c r="AV169" s="14" t="s">
        <v>142</v>
      </c>
      <c r="AW169" s="14" t="s">
        <v>30</v>
      </c>
      <c r="AX169" s="14" t="s">
        <v>80</v>
      </c>
      <c r="AY169" s="163" t="s">
        <v>135</v>
      </c>
    </row>
    <row r="170" spans="2:65" s="1" customFormat="1" ht="24.15" customHeight="1">
      <c r="B170" s="133"/>
      <c r="C170" s="134" t="s">
        <v>184</v>
      </c>
      <c r="D170" s="134" t="s">
        <v>138</v>
      </c>
      <c r="E170" s="135" t="s">
        <v>205</v>
      </c>
      <c r="F170" s="136" t="s">
        <v>206</v>
      </c>
      <c r="G170" s="137" t="s">
        <v>207</v>
      </c>
      <c r="H170" s="138">
        <v>2.4</v>
      </c>
      <c r="I170" s="139"/>
      <c r="J170" s="140">
        <f>ROUND(I170*H170,2)</f>
        <v>0</v>
      </c>
      <c r="K170" s="141"/>
      <c r="L170" s="32"/>
      <c r="M170" s="142" t="s">
        <v>1</v>
      </c>
      <c r="N170" s="143" t="s">
        <v>38</v>
      </c>
      <c r="P170" s="144">
        <f>O170*H170</f>
        <v>0</v>
      </c>
      <c r="Q170" s="144">
        <v>0</v>
      </c>
      <c r="R170" s="144">
        <f>Q170*H170</f>
        <v>0</v>
      </c>
      <c r="S170" s="144">
        <v>4.2000000000000003E-2</v>
      </c>
      <c r="T170" s="145">
        <f>S170*H170</f>
        <v>0.1008</v>
      </c>
      <c r="AR170" s="146" t="s">
        <v>142</v>
      </c>
      <c r="AT170" s="146" t="s">
        <v>138</v>
      </c>
      <c r="AU170" s="146" t="s">
        <v>82</v>
      </c>
      <c r="AY170" s="17" t="s">
        <v>135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7" t="s">
        <v>80</v>
      </c>
      <c r="BK170" s="147">
        <f>ROUND(I170*H170,2)</f>
        <v>0</v>
      </c>
      <c r="BL170" s="17" t="s">
        <v>142</v>
      </c>
      <c r="BM170" s="146" t="s">
        <v>208</v>
      </c>
    </row>
    <row r="171" spans="2:65" s="13" customFormat="1" ht="10.199999999999999">
      <c r="B171" s="155"/>
      <c r="D171" s="149" t="s">
        <v>144</v>
      </c>
      <c r="E171" s="156" t="s">
        <v>1</v>
      </c>
      <c r="F171" s="157" t="s">
        <v>209</v>
      </c>
      <c r="H171" s="158">
        <v>2.4</v>
      </c>
      <c r="I171" s="159"/>
      <c r="L171" s="155"/>
      <c r="M171" s="160"/>
      <c r="T171" s="161"/>
      <c r="AT171" s="156" t="s">
        <v>144</v>
      </c>
      <c r="AU171" s="156" t="s">
        <v>82</v>
      </c>
      <c r="AV171" s="13" t="s">
        <v>82</v>
      </c>
      <c r="AW171" s="13" t="s">
        <v>30</v>
      </c>
      <c r="AX171" s="13" t="s">
        <v>80</v>
      </c>
      <c r="AY171" s="156" t="s">
        <v>135</v>
      </c>
    </row>
    <row r="172" spans="2:65" s="1" customFormat="1" ht="24.15" customHeight="1">
      <c r="B172" s="133"/>
      <c r="C172" s="134" t="s">
        <v>8</v>
      </c>
      <c r="D172" s="134" t="s">
        <v>138</v>
      </c>
      <c r="E172" s="135" t="s">
        <v>210</v>
      </c>
      <c r="F172" s="136" t="s">
        <v>211</v>
      </c>
      <c r="G172" s="137" t="s">
        <v>207</v>
      </c>
      <c r="H172" s="138">
        <v>2.8</v>
      </c>
      <c r="I172" s="139"/>
      <c r="J172" s="140">
        <f>ROUND(I172*H172,2)</f>
        <v>0</v>
      </c>
      <c r="K172" s="141"/>
      <c r="L172" s="32"/>
      <c r="M172" s="142" t="s">
        <v>1</v>
      </c>
      <c r="N172" s="143" t="s">
        <v>38</v>
      </c>
      <c r="P172" s="144">
        <f>O172*H172</f>
        <v>0</v>
      </c>
      <c r="Q172" s="144">
        <v>0</v>
      </c>
      <c r="R172" s="144">
        <f>Q172*H172</f>
        <v>0</v>
      </c>
      <c r="S172" s="144">
        <v>6.5000000000000002E-2</v>
      </c>
      <c r="T172" s="145">
        <f>S172*H172</f>
        <v>0.182</v>
      </c>
      <c r="AR172" s="146" t="s">
        <v>142</v>
      </c>
      <c r="AT172" s="146" t="s">
        <v>138</v>
      </c>
      <c r="AU172" s="146" t="s">
        <v>82</v>
      </c>
      <c r="AY172" s="17" t="s">
        <v>135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80</v>
      </c>
      <c r="BK172" s="147">
        <f>ROUND(I172*H172,2)</f>
        <v>0</v>
      </c>
      <c r="BL172" s="17" t="s">
        <v>142</v>
      </c>
      <c r="BM172" s="146" t="s">
        <v>212</v>
      </c>
    </row>
    <row r="173" spans="2:65" s="13" customFormat="1" ht="10.199999999999999">
      <c r="B173" s="155"/>
      <c r="D173" s="149" t="s">
        <v>144</v>
      </c>
      <c r="E173" s="156" t="s">
        <v>1</v>
      </c>
      <c r="F173" s="157" t="s">
        <v>213</v>
      </c>
      <c r="H173" s="158">
        <v>2.8</v>
      </c>
      <c r="I173" s="159"/>
      <c r="L173" s="155"/>
      <c r="M173" s="160"/>
      <c r="T173" s="161"/>
      <c r="AT173" s="156" t="s">
        <v>144</v>
      </c>
      <c r="AU173" s="156" t="s">
        <v>82</v>
      </c>
      <c r="AV173" s="13" t="s">
        <v>82</v>
      </c>
      <c r="AW173" s="13" t="s">
        <v>30</v>
      </c>
      <c r="AX173" s="13" t="s">
        <v>80</v>
      </c>
      <c r="AY173" s="156" t="s">
        <v>135</v>
      </c>
    </row>
    <row r="174" spans="2:65" s="1" customFormat="1" ht="24.15" customHeight="1">
      <c r="B174" s="133"/>
      <c r="C174" s="134" t="s">
        <v>188</v>
      </c>
      <c r="D174" s="134" t="s">
        <v>138</v>
      </c>
      <c r="E174" s="135" t="s">
        <v>214</v>
      </c>
      <c r="F174" s="136" t="s">
        <v>215</v>
      </c>
      <c r="G174" s="137" t="s">
        <v>150</v>
      </c>
      <c r="H174" s="138">
        <v>133.19</v>
      </c>
      <c r="I174" s="139"/>
      <c r="J174" s="140">
        <f>ROUND(I174*H174,2)</f>
        <v>0</v>
      </c>
      <c r="K174" s="141"/>
      <c r="L174" s="32"/>
      <c r="M174" s="142" t="s">
        <v>1</v>
      </c>
      <c r="N174" s="143" t="s">
        <v>38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142</v>
      </c>
      <c r="AT174" s="146" t="s">
        <v>138</v>
      </c>
      <c r="AU174" s="146" t="s">
        <v>82</v>
      </c>
      <c r="AY174" s="17" t="s">
        <v>135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80</v>
      </c>
      <c r="BK174" s="147">
        <f>ROUND(I174*H174,2)</f>
        <v>0</v>
      </c>
      <c r="BL174" s="17" t="s">
        <v>142</v>
      </c>
      <c r="BM174" s="146" t="s">
        <v>216</v>
      </c>
    </row>
    <row r="175" spans="2:65" s="13" customFormat="1" ht="10.199999999999999">
      <c r="B175" s="155"/>
      <c r="D175" s="149" t="s">
        <v>144</v>
      </c>
      <c r="E175" s="156" t="s">
        <v>1</v>
      </c>
      <c r="F175" s="157" t="s">
        <v>177</v>
      </c>
      <c r="H175" s="158">
        <v>133.19</v>
      </c>
      <c r="I175" s="159"/>
      <c r="L175" s="155"/>
      <c r="M175" s="160"/>
      <c r="T175" s="161"/>
      <c r="AT175" s="156" t="s">
        <v>144</v>
      </c>
      <c r="AU175" s="156" t="s">
        <v>82</v>
      </c>
      <c r="AV175" s="13" t="s">
        <v>82</v>
      </c>
      <c r="AW175" s="13" t="s">
        <v>30</v>
      </c>
      <c r="AX175" s="13" t="s">
        <v>73</v>
      </c>
      <c r="AY175" s="156" t="s">
        <v>135</v>
      </c>
    </row>
    <row r="176" spans="2:65" s="14" customFormat="1" ht="10.199999999999999">
      <c r="B176" s="162"/>
      <c r="D176" s="149" t="s">
        <v>144</v>
      </c>
      <c r="E176" s="163" t="s">
        <v>1</v>
      </c>
      <c r="F176" s="164" t="s">
        <v>147</v>
      </c>
      <c r="H176" s="165">
        <v>133.19</v>
      </c>
      <c r="I176" s="166"/>
      <c r="L176" s="162"/>
      <c r="M176" s="167"/>
      <c r="T176" s="168"/>
      <c r="AT176" s="163" t="s">
        <v>144</v>
      </c>
      <c r="AU176" s="163" t="s">
        <v>82</v>
      </c>
      <c r="AV176" s="14" t="s">
        <v>142</v>
      </c>
      <c r="AW176" s="14" t="s">
        <v>30</v>
      </c>
      <c r="AX176" s="14" t="s">
        <v>80</v>
      </c>
      <c r="AY176" s="163" t="s">
        <v>135</v>
      </c>
    </row>
    <row r="177" spans="2:65" s="1" customFormat="1" ht="24.15" customHeight="1">
      <c r="B177" s="133"/>
      <c r="C177" s="134" t="s">
        <v>217</v>
      </c>
      <c r="D177" s="134" t="s">
        <v>138</v>
      </c>
      <c r="E177" s="135" t="s">
        <v>218</v>
      </c>
      <c r="F177" s="136" t="s">
        <v>219</v>
      </c>
      <c r="G177" s="137" t="s">
        <v>150</v>
      </c>
      <c r="H177" s="138">
        <v>295.92</v>
      </c>
      <c r="I177" s="139"/>
      <c r="J177" s="140">
        <f>ROUND(I177*H177,2)</f>
        <v>0</v>
      </c>
      <c r="K177" s="141"/>
      <c r="L177" s="32"/>
      <c r="M177" s="142" t="s">
        <v>1</v>
      </c>
      <c r="N177" s="143" t="s">
        <v>38</v>
      </c>
      <c r="P177" s="144">
        <f>O177*H177</f>
        <v>0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AR177" s="146" t="s">
        <v>142</v>
      </c>
      <c r="AT177" s="146" t="s">
        <v>138</v>
      </c>
      <c r="AU177" s="146" t="s">
        <v>82</v>
      </c>
      <c r="AY177" s="17" t="s">
        <v>135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7" t="s">
        <v>80</v>
      </c>
      <c r="BK177" s="147">
        <f>ROUND(I177*H177,2)</f>
        <v>0</v>
      </c>
      <c r="BL177" s="17" t="s">
        <v>142</v>
      </c>
      <c r="BM177" s="146" t="s">
        <v>220</v>
      </c>
    </row>
    <row r="178" spans="2:65" s="13" customFormat="1" ht="20.399999999999999">
      <c r="B178" s="155"/>
      <c r="D178" s="149" t="s">
        <v>144</v>
      </c>
      <c r="E178" s="156" t="s">
        <v>1</v>
      </c>
      <c r="F178" s="157" t="s">
        <v>221</v>
      </c>
      <c r="H178" s="158">
        <v>295.92</v>
      </c>
      <c r="I178" s="159"/>
      <c r="L178" s="155"/>
      <c r="M178" s="160"/>
      <c r="T178" s="161"/>
      <c r="AT178" s="156" t="s">
        <v>144</v>
      </c>
      <c r="AU178" s="156" t="s">
        <v>82</v>
      </c>
      <c r="AV178" s="13" t="s">
        <v>82</v>
      </c>
      <c r="AW178" s="13" t="s">
        <v>30</v>
      </c>
      <c r="AX178" s="13" t="s">
        <v>73</v>
      </c>
      <c r="AY178" s="156" t="s">
        <v>135</v>
      </c>
    </row>
    <row r="179" spans="2:65" s="14" customFormat="1" ht="10.199999999999999">
      <c r="B179" s="162"/>
      <c r="D179" s="149" t="s">
        <v>144</v>
      </c>
      <c r="E179" s="163" t="s">
        <v>1</v>
      </c>
      <c r="F179" s="164" t="s">
        <v>147</v>
      </c>
      <c r="H179" s="165">
        <v>295.92</v>
      </c>
      <c r="I179" s="166"/>
      <c r="L179" s="162"/>
      <c r="M179" s="167"/>
      <c r="T179" s="168"/>
      <c r="AT179" s="163" t="s">
        <v>144</v>
      </c>
      <c r="AU179" s="163" t="s">
        <v>82</v>
      </c>
      <c r="AV179" s="14" t="s">
        <v>142</v>
      </c>
      <c r="AW179" s="14" t="s">
        <v>30</v>
      </c>
      <c r="AX179" s="14" t="s">
        <v>80</v>
      </c>
      <c r="AY179" s="163" t="s">
        <v>135</v>
      </c>
    </row>
    <row r="180" spans="2:65" s="1" customFormat="1" ht="33" customHeight="1">
      <c r="B180" s="133"/>
      <c r="C180" s="134" t="s">
        <v>193</v>
      </c>
      <c r="D180" s="134" t="s">
        <v>138</v>
      </c>
      <c r="E180" s="135" t="s">
        <v>222</v>
      </c>
      <c r="F180" s="136" t="s">
        <v>223</v>
      </c>
      <c r="G180" s="137" t="s">
        <v>150</v>
      </c>
      <c r="H180" s="138">
        <v>240.24</v>
      </c>
      <c r="I180" s="139"/>
      <c r="J180" s="140">
        <f>ROUND(I180*H180,2)</f>
        <v>0</v>
      </c>
      <c r="K180" s="141"/>
      <c r="L180" s="32"/>
      <c r="M180" s="142" t="s">
        <v>1</v>
      </c>
      <c r="N180" s="143" t="s">
        <v>38</v>
      </c>
      <c r="P180" s="144">
        <f>O180*H180</f>
        <v>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AR180" s="146" t="s">
        <v>142</v>
      </c>
      <c r="AT180" s="146" t="s">
        <v>138</v>
      </c>
      <c r="AU180" s="146" t="s">
        <v>82</v>
      </c>
      <c r="AY180" s="17" t="s">
        <v>135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7" t="s">
        <v>80</v>
      </c>
      <c r="BK180" s="147">
        <f>ROUND(I180*H180,2)</f>
        <v>0</v>
      </c>
      <c r="BL180" s="17" t="s">
        <v>142</v>
      </c>
      <c r="BM180" s="146" t="s">
        <v>224</v>
      </c>
    </row>
    <row r="181" spans="2:65" s="12" customFormat="1" ht="10.199999999999999">
      <c r="B181" s="148"/>
      <c r="D181" s="149" t="s">
        <v>144</v>
      </c>
      <c r="E181" s="150" t="s">
        <v>1</v>
      </c>
      <c r="F181" s="151" t="s">
        <v>225</v>
      </c>
      <c r="H181" s="150" t="s">
        <v>1</v>
      </c>
      <c r="I181" s="152"/>
      <c r="L181" s="148"/>
      <c r="M181" s="153"/>
      <c r="T181" s="154"/>
      <c r="AT181" s="150" t="s">
        <v>144</v>
      </c>
      <c r="AU181" s="150" t="s">
        <v>82</v>
      </c>
      <c r="AV181" s="12" t="s">
        <v>80</v>
      </c>
      <c r="AW181" s="12" t="s">
        <v>30</v>
      </c>
      <c r="AX181" s="12" t="s">
        <v>73</v>
      </c>
      <c r="AY181" s="150" t="s">
        <v>135</v>
      </c>
    </row>
    <row r="182" spans="2:65" s="13" customFormat="1" ht="10.199999999999999">
      <c r="B182" s="155"/>
      <c r="D182" s="149" t="s">
        <v>144</v>
      </c>
      <c r="E182" s="156" t="s">
        <v>1</v>
      </c>
      <c r="F182" s="157" t="s">
        <v>226</v>
      </c>
      <c r="H182" s="158">
        <v>59.35</v>
      </c>
      <c r="I182" s="159"/>
      <c r="L182" s="155"/>
      <c r="M182" s="160"/>
      <c r="T182" s="161"/>
      <c r="AT182" s="156" t="s">
        <v>144</v>
      </c>
      <c r="AU182" s="156" t="s">
        <v>82</v>
      </c>
      <c r="AV182" s="13" t="s">
        <v>82</v>
      </c>
      <c r="AW182" s="13" t="s">
        <v>30</v>
      </c>
      <c r="AX182" s="13" t="s">
        <v>73</v>
      </c>
      <c r="AY182" s="156" t="s">
        <v>135</v>
      </c>
    </row>
    <row r="183" spans="2:65" s="12" customFormat="1" ht="10.199999999999999">
      <c r="B183" s="148"/>
      <c r="D183" s="149" t="s">
        <v>144</v>
      </c>
      <c r="E183" s="150" t="s">
        <v>1</v>
      </c>
      <c r="F183" s="151" t="s">
        <v>227</v>
      </c>
      <c r="H183" s="150" t="s">
        <v>1</v>
      </c>
      <c r="I183" s="152"/>
      <c r="L183" s="148"/>
      <c r="M183" s="153"/>
      <c r="T183" s="154"/>
      <c r="AT183" s="150" t="s">
        <v>144</v>
      </c>
      <c r="AU183" s="150" t="s">
        <v>82</v>
      </c>
      <c r="AV183" s="12" t="s">
        <v>80</v>
      </c>
      <c r="AW183" s="12" t="s">
        <v>30</v>
      </c>
      <c r="AX183" s="12" t="s">
        <v>73</v>
      </c>
      <c r="AY183" s="150" t="s">
        <v>135</v>
      </c>
    </row>
    <row r="184" spans="2:65" s="13" customFormat="1" ht="10.199999999999999">
      <c r="B184" s="155"/>
      <c r="D184" s="149" t="s">
        <v>144</v>
      </c>
      <c r="E184" s="156" t="s">
        <v>1</v>
      </c>
      <c r="F184" s="157" t="s">
        <v>228</v>
      </c>
      <c r="H184" s="158">
        <v>57.24</v>
      </c>
      <c r="I184" s="159"/>
      <c r="L184" s="155"/>
      <c r="M184" s="160"/>
      <c r="T184" s="161"/>
      <c r="AT184" s="156" t="s">
        <v>144</v>
      </c>
      <c r="AU184" s="156" t="s">
        <v>82</v>
      </c>
      <c r="AV184" s="13" t="s">
        <v>82</v>
      </c>
      <c r="AW184" s="13" t="s">
        <v>30</v>
      </c>
      <c r="AX184" s="13" t="s">
        <v>73</v>
      </c>
      <c r="AY184" s="156" t="s">
        <v>135</v>
      </c>
    </row>
    <row r="185" spans="2:65" s="12" customFormat="1" ht="10.199999999999999">
      <c r="B185" s="148"/>
      <c r="D185" s="149" t="s">
        <v>144</v>
      </c>
      <c r="E185" s="150" t="s">
        <v>1</v>
      </c>
      <c r="F185" s="151" t="s">
        <v>229</v>
      </c>
      <c r="H185" s="150" t="s">
        <v>1</v>
      </c>
      <c r="I185" s="152"/>
      <c r="L185" s="148"/>
      <c r="M185" s="153"/>
      <c r="T185" s="154"/>
      <c r="AT185" s="150" t="s">
        <v>144</v>
      </c>
      <c r="AU185" s="150" t="s">
        <v>82</v>
      </c>
      <c r="AV185" s="12" t="s">
        <v>80</v>
      </c>
      <c r="AW185" s="12" t="s">
        <v>30</v>
      </c>
      <c r="AX185" s="12" t="s">
        <v>73</v>
      </c>
      <c r="AY185" s="150" t="s">
        <v>135</v>
      </c>
    </row>
    <row r="186" spans="2:65" s="13" customFormat="1" ht="10.199999999999999">
      <c r="B186" s="155"/>
      <c r="D186" s="149" t="s">
        <v>144</v>
      </c>
      <c r="E186" s="156" t="s">
        <v>1</v>
      </c>
      <c r="F186" s="157" t="s">
        <v>230</v>
      </c>
      <c r="H186" s="158">
        <v>65.05</v>
      </c>
      <c r="I186" s="159"/>
      <c r="L186" s="155"/>
      <c r="M186" s="160"/>
      <c r="T186" s="161"/>
      <c r="AT186" s="156" t="s">
        <v>144</v>
      </c>
      <c r="AU186" s="156" t="s">
        <v>82</v>
      </c>
      <c r="AV186" s="13" t="s">
        <v>82</v>
      </c>
      <c r="AW186" s="13" t="s">
        <v>30</v>
      </c>
      <c r="AX186" s="13" t="s">
        <v>73</v>
      </c>
      <c r="AY186" s="156" t="s">
        <v>135</v>
      </c>
    </row>
    <row r="187" spans="2:65" s="12" customFormat="1" ht="10.199999999999999">
      <c r="B187" s="148"/>
      <c r="D187" s="149" t="s">
        <v>144</v>
      </c>
      <c r="E187" s="150" t="s">
        <v>1</v>
      </c>
      <c r="F187" s="151" t="s">
        <v>231</v>
      </c>
      <c r="H187" s="150" t="s">
        <v>1</v>
      </c>
      <c r="I187" s="152"/>
      <c r="L187" s="148"/>
      <c r="M187" s="153"/>
      <c r="T187" s="154"/>
      <c r="AT187" s="150" t="s">
        <v>144</v>
      </c>
      <c r="AU187" s="150" t="s">
        <v>82</v>
      </c>
      <c r="AV187" s="12" t="s">
        <v>80</v>
      </c>
      <c r="AW187" s="12" t="s">
        <v>30</v>
      </c>
      <c r="AX187" s="12" t="s">
        <v>73</v>
      </c>
      <c r="AY187" s="150" t="s">
        <v>135</v>
      </c>
    </row>
    <row r="188" spans="2:65" s="13" customFormat="1" ht="10.199999999999999">
      <c r="B188" s="155"/>
      <c r="D188" s="149" t="s">
        <v>144</v>
      </c>
      <c r="E188" s="156" t="s">
        <v>1</v>
      </c>
      <c r="F188" s="157" t="s">
        <v>232</v>
      </c>
      <c r="H188" s="158">
        <v>58.6</v>
      </c>
      <c r="I188" s="159"/>
      <c r="L188" s="155"/>
      <c r="M188" s="160"/>
      <c r="T188" s="161"/>
      <c r="AT188" s="156" t="s">
        <v>144</v>
      </c>
      <c r="AU188" s="156" t="s">
        <v>82</v>
      </c>
      <c r="AV188" s="13" t="s">
        <v>82</v>
      </c>
      <c r="AW188" s="13" t="s">
        <v>30</v>
      </c>
      <c r="AX188" s="13" t="s">
        <v>73</v>
      </c>
      <c r="AY188" s="156" t="s">
        <v>135</v>
      </c>
    </row>
    <row r="189" spans="2:65" s="14" customFormat="1" ht="10.199999999999999">
      <c r="B189" s="162"/>
      <c r="D189" s="149" t="s">
        <v>144</v>
      </c>
      <c r="E189" s="163" t="s">
        <v>1</v>
      </c>
      <c r="F189" s="164" t="s">
        <v>147</v>
      </c>
      <c r="H189" s="165">
        <v>240.23999999999998</v>
      </c>
      <c r="I189" s="166"/>
      <c r="L189" s="162"/>
      <c r="M189" s="167"/>
      <c r="T189" s="168"/>
      <c r="AT189" s="163" t="s">
        <v>144</v>
      </c>
      <c r="AU189" s="163" t="s">
        <v>82</v>
      </c>
      <c r="AV189" s="14" t="s">
        <v>142</v>
      </c>
      <c r="AW189" s="14" t="s">
        <v>30</v>
      </c>
      <c r="AX189" s="14" t="s">
        <v>80</v>
      </c>
      <c r="AY189" s="163" t="s">
        <v>135</v>
      </c>
    </row>
    <row r="190" spans="2:65" s="11" customFormat="1" ht="22.8" customHeight="1">
      <c r="B190" s="121"/>
      <c r="D190" s="122" t="s">
        <v>72</v>
      </c>
      <c r="E190" s="131" t="s">
        <v>233</v>
      </c>
      <c r="F190" s="131" t="s">
        <v>234</v>
      </c>
      <c r="I190" s="124"/>
      <c r="J190" s="132">
        <f>BK190</f>
        <v>0</v>
      </c>
      <c r="L190" s="121"/>
      <c r="M190" s="126"/>
      <c r="P190" s="127">
        <f>SUM(P191:P204)</f>
        <v>0</v>
      </c>
      <c r="R190" s="127">
        <f>SUM(R191:R204)</f>
        <v>0</v>
      </c>
      <c r="T190" s="128">
        <f>SUM(T191:T204)</f>
        <v>0</v>
      </c>
      <c r="AR190" s="122" t="s">
        <v>80</v>
      </c>
      <c r="AT190" s="129" t="s">
        <v>72</v>
      </c>
      <c r="AU190" s="129" t="s">
        <v>80</v>
      </c>
      <c r="AY190" s="122" t="s">
        <v>135</v>
      </c>
      <c r="BK190" s="130">
        <f>SUM(BK191:BK204)</f>
        <v>0</v>
      </c>
    </row>
    <row r="191" spans="2:65" s="1" customFormat="1" ht="33" customHeight="1">
      <c r="B191" s="133"/>
      <c r="C191" s="134" t="s">
        <v>235</v>
      </c>
      <c r="D191" s="134" t="s">
        <v>138</v>
      </c>
      <c r="E191" s="135" t="s">
        <v>236</v>
      </c>
      <c r="F191" s="136" t="s">
        <v>237</v>
      </c>
      <c r="G191" s="137" t="s">
        <v>238</v>
      </c>
      <c r="H191" s="138">
        <v>61.69</v>
      </c>
      <c r="I191" s="139"/>
      <c r="J191" s="140">
        <f>ROUND(I191*H191,2)</f>
        <v>0</v>
      </c>
      <c r="K191" s="141"/>
      <c r="L191" s="32"/>
      <c r="M191" s="142" t="s">
        <v>1</v>
      </c>
      <c r="N191" s="143" t="s">
        <v>38</v>
      </c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AR191" s="146" t="s">
        <v>142</v>
      </c>
      <c r="AT191" s="146" t="s">
        <v>138</v>
      </c>
      <c r="AU191" s="146" t="s">
        <v>82</v>
      </c>
      <c r="AY191" s="17" t="s">
        <v>135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80</v>
      </c>
      <c r="BK191" s="147">
        <f>ROUND(I191*H191,2)</f>
        <v>0</v>
      </c>
      <c r="BL191" s="17" t="s">
        <v>142</v>
      </c>
      <c r="BM191" s="146" t="s">
        <v>239</v>
      </c>
    </row>
    <row r="192" spans="2:65" s="1" customFormat="1" ht="24.15" customHeight="1">
      <c r="B192" s="133"/>
      <c r="C192" s="134" t="s">
        <v>198</v>
      </c>
      <c r="D192" s="134" t="s">
        <v>138</v>
      </c>
      <c r="E192" s="135" t="s">
        <v>240</v>
      </c>
      <c r="F192" s="136" t="s">
        <v>241</v>
      </c>
      <c r="G192" s="137" t="s">
        <v>238</v>
      </c>
      <c r="H192" s="138">
        <v>61.69</v>
      </c>
      <c r="I192" s="139"/>
      <c r="J192" s="140">
        <f>ROUND(I192*H192,2)</f>
        <v>0</v>
      </c>
      <c r="K192" s="141"/>
      <c r="L192" s="32"/>
      <c r="M192" s="142" t="s">
        <v>1</v>
      </c>
      <c r="N192" s="143" t="s">
        <v>38</v>
      </c>
      <c r="P192" s="144">
        <f>O192*H192</f>
        <v>0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AR192" s="146" t="s">
        <v>142</v>
      </c>
      <c r="AT192" s="146" t="s">
        <v>138</v>
      </c>
      <c r="AU192" s="146" t="s">
        <v>82</v>
      </c>
      <c r="AY192" s="17" t="s">
        <v>135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7" t="s">
        <v>80</v>
      </c>
      <c r="BK192" s="147">
        <f>ROUND(I192*H192,2)</f>
        <v>0</v>
      </c>
      <c r="BL192" s="17" t="s">
        <v>142</v>
      </c>
      <c r="BM192" s="146" t="s">
        <v>242</v>
      </c>
    </row>
    <row r="193" spans="2:65" s="1" customFormat="1" ht="24.15" customHeight="1">
      <c r="B193" s="133"/>
      <c r="C193" s="134" t="s">
        <v>7</v>
      </c>
      <c r="D193" s="134" t="s">
        <v>138</v>
      </c>
      <c r="E193" s="135" t="s">
        <v>243</v>
      </c>
      <c r="F193" s="136" t="s">
        <v>244</v>
      </c>
      <c r="G193" s="137" t="s">
        <v>238</v>
      </c>
      <c r="H193" s="138">
        <v>4565.0600000000004</v>
      </c>
      <c r="I193" s="139"/>
      <c r="J193" s="140">
        <f>ROUND(I193*H193,2)</f>
        <v>0</v>
      </c>
      <c r="K193" s="141"/>
      <c r="L193" s="32"/>
      <c r="M193" s="142" t="s">
        <v>1</v>
      </c>
      <c r="N193" s="143" t="s">
        <v>38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142</v>
      </c>
      <c r="AT193" s="146" t="s">
        <v>138</v>
      </c>
      <c r="AU193" s="146" t="s">
        <v>82</v>
      </c>
      <c r="AY193" s="17" t="s">
        <v>135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80</v>
      </c>
      <c r="BK193" s="147">
        <f>ROUND(I193*H193,2)</f>
        <v>0</v>
      </c>
      <c r="BL193" s="17" t="s">
        <v>142</v>
      </c>
      <c r="BM193" s="146" t="s">
        <v>245</v>
      </c>
    </row>
    <row r="194" spans="2:65" s="13" customFormat="1" ht="10.199999999999999">
      <c r="B194" s="155"/>
      <c r="D194" s="149" t="s">
        <v>144</v>
      </c>
      <c r="E194" s="156" t="s">
        <v>1</v>
      </c>
      <c r="F194" s="157" t="s">
        <v>246</v>
      </c>
      <c r="H194" s="158">
        <v>4565.0600000000004</v>
      </c>
      <c r="I194" s="159"/>
      <c r="L194" s="155"/>
      <c r="M194" s="160"/>
      <c r="T194" s="161"/>
      <c r="AT194" s="156" t="s">
        <v>144</v>
      </c>
      <c r="AU194" s="156" t="s">
        <v>82</v>
      </c>
      <c r="AV194" s="13" t="s">
        <v>82</v>
      </c>
      <c r="AW194" s="13" t="s">
        <v>30</v>
      </c>
      <c r="AX194" s="13" t="s">
        <v>80</v>
      </c>
      <c r="AY194" s="156" t="s">
        <v>135</v>
      </c>
    </row>
    <row r="195" spans="2:65" s="1" customFormat="1" ht="49.05" customHeight="1">
      <c r="B195" s="133"/>
      <c r="C195" s="134" t="s">
        <v>203</v>
      </c>
      <c r="D195" s="134" t="s">
        <v>138</v>
      </c>
      <c r="E195" s="135" t="s">
        <v>247</v>
      </c>
      <c r="F195" s="136" t="s">
        <v>248</v>
      </c>
      <c r="G195" s="137" t="s">
        <v>238</v>
      </c>
      <c r="H195" s="138">
        <v>47.13</v>
      </c>
      <c r="I195" s="139"/>
      <c r="J195" s="140">
        <f>ROUND(I195*H195,2)</f>
        <v>0</v>
      </c>
      <c r="K195" s="141"/>
      <c r="L195" s="32"/>
      <c r="M195" s="142" t="s">
        <v>1</v>
      </c>
      <c r="N195" s="143" t="s">
        <v>38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142</v>
      </c>
      <c r="AT195" s="146" t="s">
        <v>138</v>
      </c>
      <c r="AU195" s="146" t="s">
        <v>82</v>
      </c>
      <c r="AY195" s="17" t="s">
        <v>135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7" t="s">
        <v>80</v>
      </c>
      <c r="BK195" s="147">
        <f>ROUND(I195*H195,2)</f>
        <v>0</v>
      </c>
      <c r="BL195" s="17" t="s">
        <v>142</v>
      </c>
      <c r="BM195" s="146" t="s">
        <v>249</v>
      </c>
    </row>
    <row r="196" spans="2:65" s="13" customFormat="1" ht="10.199999999999999">
      <c r="B196" s="155"/>
      <c r="D196" s="149" t="s">
        <v>144</v>
      </c>
      <c r="E196" s="156" t="s">
        <v>1</v>
      </c>
      <c r="F196" s="157" t="s">
        <v>250</v>
      </c>
      <c r="H196" s="158">
        <v>47.13</v>
      </c>
      <c r="I196" s="159"/>
      <c r="L196" s="155"/>
      <c r="M196" s="160"/>
      <c r="T196" s="161"/>
      <c r="AT196" s="156" t="s">
        <v>144</v>
      </c>
      <c r="AU196" s="156" t="s">
        <v>82</v>
      </c>
      <c r="AV196" s="13" t="s">
        <v>82</v>
      </c>
      <c r="AW196" s="13" t="s">
        <v>30</v>
      </c>
      <c r="AX196" s="13" t="s">
        <v>80</v>
      </c>
      <c r="AY196" s="156" t="s">
        <v>135</v>
      </c>
    </row>
    <row r="197" spans="2:65" s="1" customFormat="1" ht="24.15" customHeight="1">
      <c r="B197" s="133"/>
      <c r="C197" s="134" t="s">
        <v>251</v>
      </c>
      <c r="D197" s="134" t="s">
        <v>138</v>
      </c>
      <c r="E197" s="135" t="s">
        <v>252</v>
      </c>
      <c r="F197" s="136" t="s">
        <v>253</v>
      </c>
      <c r="G197" s="137" t="s">
        <v>238</v>
      </c>
      <c r="H197" s="138">
        <v>0.9</v>
      </c>
      <c r="I197" s="139"/>
      <c r="J197" s="140">
        <f>ROUND(I197*H197,2)</f>
        <v>0</v>
      </c>
      <c r="K197" s="141"/>
      <c r="L197" s="32"/>
      <c r="M197" s="142" t="s">
        <v>1</v>
      </c>
      <c r="N197" s="143" t="s">
        <v>38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46" t="s">
        <v>142</v>
      </c>
      <c r="AT197" s="146" t="s">
        <v>138</v>
      </c>
      <c r="AU197" s="146" t="s">
        <v>82</v>
      </c>
      <c r="AY197" s="17" t="s">
        <v>135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80</v>
      </c>
      <c r="BK197" s="147">
        <f>ROUND(I197*H197,2)</f>
        <v>0</v>
      </c>
      <c r="BL197" s="17" t="s">
        <v>142</v>
      </c>
      <c r="BM197" s="146" t="s">
        <v>254</v>
      </c>
    </row>
    <row r="198" spans="2:65" s="13" customFormat="1" ht="10.199999999999999">
      <c r="B198" s="155"/>
      <c r="D198" s="149" t="s">
        <v>144</v>
      </c>
      <c r="E198" s="156" t="s">
        <v>1</v>
      </c>
      <c r="F198" s="157" t="s">
        <v>255</v>
      </c>
      <c r="H198" s="158">
        <v>0.9</v>
      </c>
      <c r="I198" s="159"/>
      <c r="L198" s="155"/>
      <c r="M198" s="160"/>
      <c r="T198" s="161"/>
      <c r="AT198" s="156" t="s">
        <v>144</v>
      </c>
      <c r="AU198" s="156" t="s">
        <v>82</v>
      </c>
      <c r="AV198" s="13" t="s">
        <v>82</v>
      </c>
      <c r="AW198" s="13" t="s">
        <v>30</v>
      </c>
      <c r="AX198" s="13" t="s">
        <v>80</v>
      </c>
      <c r="AY198" s="156" t="s">
        <v>135</v>
      </c>
    </row>
    <row r="199" spans="2:65" s="1" customFormat="1" ht="24.15" customHeight="1">
      <c r="B199" s="133"/>
      <c r="C199" s="134" t="s">
        <v>216</v>
      </c>
      <c r="D199" s="134" t="s">
        <v>138</v>
      </c>
      <c r="E199" s="135" t="s">
        <v>256</v>
      </c>
      <c r="F199" s="136" t="s">
        <v>257</v>
      </c>
      <c r="G199" s="137" t="s">
        <v>238</v>
      </c>
      <c r="H199" s="138">
        <v>1.66</v>
      </c>
      <c r="I199" s="139"/>
      <c r="J199" s="140">
        <f>ROUND(I199*H199,2)</f>
        <v>0</v>
      </c>
      <c r="K199" s="141"/>
      <c r="L199" s="32"/>
      <c r="M199" s="142" t="s">
        <v>1</v>
      </c>
      <c r="N199" s="143" t="s">
        <v>38</v>
      </c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AR199" s="146" t="s">
        <v>142</v>
      </c>
      <c r="AT199" s="146" t="s">
        <v>138</v>
      </c>
      <c r="AU199" s="146" t="s">
        <v>82</v>
      </c>
      <c r="AY199" s="17" t="s">
        <v>135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80</v>
      </c>
      <c r="BK199" s="147">
        <f>ROUND(I199*H199,2)</f>
        <v>0</v>
      </c>
      <c r="BL199" s="17" t="s">
        <v>142</v>
      </c>
      <c r="BM199" s="146" t="s">
        <v>258</v>
      </c>
    </row>
    <row r="200" spans="2:65" s="13" customFormat="1" ht="10.199999999999999">
      <c r="B200" s="155"/>
      <c r="D200" s="149" t="s">
        <v>144</v>
      </c>
      <c r="E200" s="156" t="s">
        <v>1</v>
      </c>
      <c r="F200" s="157" t="s">
        <v>259</v>
      </c>
      <c r="H200" s="158">
        <v>1.66</v>
      </c>
      <c r="I200" s="159"/>
      <c r="L200" s="155"/>
      <c r="M200" s="160"/>
      <c r="T200" s="161"/>
      <c r="AT200" s="156" t="s">
        <v>144</v>
      </c>
      <c r="AU200" s="156" t="s">
        <v>82</v>
      </c>
      <c r="AV200" s="13" t="s">
        <v>82</v>
      </c>
      <c r="AW200" s="13" t="s">
        <v>30</v>
      </c>
      <c r="AX200" s="13" t="s">
        <v>80</v>
      </c>
      <c r="AY200" s="156" t="s">
        <v>135</v>
      </c>
    </row>
    <row r="201" spans="2:65" s="1" customFormat="1" ht="24.15" customHeight="1">
      <c r="B201" s="133"/>
      <c r="C201" s="134" t="s">
        <v>260</v>
      </c>
      <c r="D201" s="134" t="s">
        <v>138</v>
      </c>
      <c r="E201" s="135" t="s">
        <v>261</v>
      </c>
      <c r="F201" s="136" t="s">
        <v>262</v>
      </c>
      <c r="G201" s="137" t="s">
        <v>238</v>
      </c>
      <c r="H201" s="138">
        <v>12</v>
      </c>
      <c r="I201" s="139"/>
      <c r="J201" s="140">
        <f>ROUND(I201*H201,2)</f>
        <v>0</v>
      </c>
      <c r="K201" s="141"/>
      <c r="L201" s="32"/>
      <c r="M201" s="142" t="s">
        <v>1</v>
      </c>
      <c r="N201" s="143" t="s">
        <v>38</v>
      </c>
      <c r="P201" s="144">
        <f>O201*H201</f>
        <v>0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AR201" s="146" t="s">
        <v>142</v>
      </c>
      <c r="AT201" s="146" t="s">
        <v>138</v>
      </c>
      <c r="AU201" s="146" t="s">
        <v>82</v>
      </c>
      <c r="AY201" s="17" t="s">
        <v>135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80</v>
      </c>
      <c r="BK201" s="147">
        <f>ROUND(I201*H201,2)</f>
        <v>0</v>
      </c>
      <c r="BL201" s="17" t="s">
        <v>142</v>
      </c>
      <c r="BM201" s="146" t="s">
        <v>263</v>
      </c>
    </row>
    <row r="202" spans="2:65" s="13" customFormat="1" ht="10.199999999999999">
      <c r="B202" s="155"/>
      <c r="D202" s="149" t="s">
        <v>144</v>
      </c>
      <c r="E202" s="156" t="s">
        <v>1</v>
      </c>
      <c r="F202" s="157" t="s">
        <v>264</v>
      </c>
      <c r="H202" s="158">
        <v>11.826000000000001</v>
      </c>
      <c r="I202" s="159"/>
      <c r="L202" s="155"/>
      <c r="M202" s="160"/>
      <c r="T202" s="161"/>
      <c r="AT202" s="156" t="s">
        <v>144</v>
      </c>
      <c r="AU202" s="156" t="s">
        <v>82</v>
      </c>
      <c r="AV202" s="13" t="s">
        <v>82</v>
      </c>
      <c r="AW202" s="13" t="s">
        <v>30</v>
      </c>
      <c r="AX202" s="13" t="s">
        <v>73</v>
      </c>
      <c r="AY202" s="156" t="s">
        <v>135</v>
      </c>
    </row>
    <row r="203" spans="2:65" s="13" customFormat="1" ht="10.199999999999999">
      <c r="B203" s="155"/>
      <c r="D203" s="149" t="s">
        <v>144</v>
      </c>
      <c r="E203" s="156" t="s">
        <v>1</v>
      </c>
      <c r="F203" s="157" t="s">
        <v>265</v>
      </c>
      <c r="H203" s="158">
        <v>0.17399999999999999</v>
      </c>
      <c r="I203" s="159"/>
      <c r="L203" s="155"/>
      <c r="M203" s="160"/>
      <c r="T203" s="161"/>
      <c r="AT203" s="156" t="s">
        <v>144</v>
      </c>
      <c r="AU203" s="156" t="s">
        <v>82</v>
      </c>
      <c r="AV203" s="13" t="s">
        <v>82</v>
      </c>
      <c r="AW203" s="13" t="s">
        <v>30</v>
      </c>
      <c r="AX203" s="13" t="s">
        <v>73</v>
      </c>
      <c r="AY203" s="156" t="s">
        <v>135</v>
      </c>
    </row>
    <row r="204" spans="2:65" s="14" customFormat="1" ht="10.199999999999999">
      <c r="B204" s="162"/>
      <c r="D204" s="149" t="s">
        <v>144</v>
      </c>
      <c r="E204" s="163" t="s">
        <v>1</v>
      </c>
      <c r="F204" s="164" t="s">
        <v>147</v>
      </c>
      <c r="H204" s="165">
        <v>12</v>
      </c>
      <c r="I204" s="166"/>
      <c r="L204" s="162"/>
      <c r="M204" s="167"/>
      <c r="T204" s="168"/>
      <c r="AT204" s="163" t="s">
        <v>144</v>
      </c>
      <c r="AU204" s="163" t="s">
        <v>82</v>
      </c>
      <c r="AV204" s="14" t="s">
        <v>142</v>
      </c>
      <c r="AW204" s="14" t="s">
        <v>30</v>
      </c>
      <c r="AX204" s="14" t="s">
        <v>80</v>
      </c>
      <c r="AY204" s="163" t="s">
        <v>135</v>
      </c>
    </row>
    <row r="205" spans="2:65" s="11" customFormat="1" ht="25.95" customHeight="1">
      <c r="B205" s="121"/>
      <c r="D205" s="122" t="s">
        <v>72</v>
      </c>
      <c r="E205" s="123" t="s">
        <v>266</v>
      </c>
      <c r="F205" s="123" t="s">
        <v>267</v>
      </c>
      <c r="I205" s="124"/>
      <c r="J205" s="125">
        <f>BK205</f>
        <v>0</v>
      </c>
      <c r="L205" s="121"/>
      <c r="M205" s="126"/>
      <c r="P205" s="127">
        <f>P206+P210+P223+P227</f>
        <v>0</v>
      </c>
      <c r="R205" s="127">
        <f>R206+R210+R223+R227</f>
        <v>0</v>
      </c>
      <c r="T205" s="128">
        <f>T206+T210+T223+T227</f>
        <v>2.0134766999999996</v>
      </c>
      <c r="AR205" s="122" t="s">
        <v>82</v>
      </c>
      <c r="AT205" s="129" t="s">
        <v>72</v>
      </c>
      <c r="AU205" s="129" t="s">
        <v>73</v>
      </c>
      <c r="AY205" s="122" t="s">
        <v>135</v>
      </c>
      <c r="BK205" s="130">
        <f>BK206+BK210+BK223+BK227</f>
        <v>0</v>
      </c>
    </row>
    <row r="206" spans="2:65" s="11" customFormat="1" ht="22.8" customHeight="1">
      <c r="B206" s="121"/>
      <c r="D206" s="122" t="s">
        <v>72</v>
      </c>
      <c r="E206" s="131" t="s">
        <v>268</v>
      </c>
      <c r="F206" s="131" t="s">
        <v>269</v>
      </c>
      <c r="I206" s="124"/>
      <c r="J206" s="132">
        <f>BK206</f>
        <v>0</v>
      </c>
      <c r="L206" s="121"/>
      <c r="M206" s="126"/>
      <c r="P206" s="127">
        <f>SUM(P207:P209)</f>
        <v>0</v>
      </c>
      <c r="R206" s="127">
        <f>SUM(R207:R209)</f>
        <v>0</v>
      </c>
      <c r="T206" s="128">
        <f>SUM(T207:T209)</f>
        <v>1.8260549999999998</v>
      </c>
      <c r="AR206" s="122" t="s">
        <v>82</v>
      </c>
      <c r="AT206" s="129" t="s">
        <v>72</v>
      </c>
      <c r="AU206" s="129" t="s">
        <v>80</v>
      </c>
      <c r="AY206" s="122" t="s">
        <v>135</v>
      </c>
      <c r="BK206" s="130">
        <f>SUM(BK207:BK209)</f>
        <v>0</v>
      </c>
    </row>
    <row r="207" spans="2:65" s="1" customFormat="1" ht="24.15" customHeight="1">
      <c r="B207" s="133"/>
      <c r="C207" s="134" t="s">
        <v>220</v>
      </c>
      <c r="D207" s="134" t="s">
        <v>138</v>
      </c>
      <c r="E207" s="135" t="s">
        <v>270</v>
      </c>
      <c r="F207" s="136" t="s">
        <v>271</v>
      </c>
      <c r="G207" s="137" t="s">
        <v>150</v>
      </c>
      <c r="H207" s="138">
        <v>166.005</v>
      </c>
      <c r="I207" s="139"/>
      <c r="J207" s="140">
        <f>ROUND(I207*H207,2)</f>
        <v>0</v>
      </c>
      <c r="K207" s="141"/>
      <c r="L207" s="32"/>
      <c r="M207" s="142" t="s">
        <v>1</v>
      </c>
      <c r="N207" s="143" t="s">
        <v>38</v>
      </c>
      <c r="P207" s="144">
        <f>O207*H207</f>
        <v>0</v>
      </c>
      <c r="Q207" s="144">
        <v>0</v>
      </c>
      <c r="R207" s="144">
        <f>Q207*H207</f>
        <v>0</v>
      </c>
      <c r="S207" s="144">
        <v>1.0999999999999999E-2</v>
      </c>
      <c r="T207" s="145">
        <f>S207*H207</f>
        <v>1.8260549999999998</v>
      </c>
      <c r="AR207" s="146" t="s">
        <v>188</v>
      </c>
      <c r="AT207" s="146" t="s">
        <v>138</v>
      </c>
      <c r="AU207" s="146" t="s">
        <v>82</v>
      </c>
      <c r="AY207" s="17" t="s">
        <v>135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80</v>
      </c>
      <c r="BK207" s="147">
        <f>ROUND(I207*H207,2)</f>
        <v>0</v>
      </c>
      <c r="BL207" s="17" t="s">
        <v>188</v>
      </c>
      <c r="BM207" s="146" t="s">
        <v>272</v>
      </c>
    </row>
    <row r="208" spans="2:65" s="13" customFormat="1" ht="10.199999999999999">
      <c r="B208" s="155"/>
      <c r="D208" s="149" t="s">
        <v>144</v>
      </c>
      <c r="E208" s="156" t="s">
        <v>1</v>
      </c>
      <c r="F208" s="157" t="s">
        <v>273</v>
      </c>
      <c r="H208" s="158">
        <v>166.005</v>
      </c>
      <c r="I208" s="159"/>
      <c r="L208" s="155"/>
      <c r="M208" s="160"/>
      <c r="T208" s="161"/>
      <c r="AT208" s="156" t="s">
        <v>144</v>
      </c>
      <c r="AU208" s="156" t="s">
        <v>82</v>
      </c>
      <c r="AV208" s="13" t="s">
        <v>82</v>
      </c>
      <c r="AW208" s="13" t="s">
        <v>30</v>
      </c>
      <c r="AX208" s="13" t="s">
        <v>73</v>
      </c>
      <c r="AY208" s="156" t="s">
        <v>135</v>
      </c>
    </row>
    <row r="209" spans="2:65" s="14" customFormat="1" ht="10.199999999999999">
      <c r="B209" s="162"/>
      <c r="D209" s="149" t="s">
        <v>144</v>
      </c>
      <c r="E209" s="163" t="s">
        <v>1</v>
      </c>
      <c r="F209" s="164" t="s">
        <v>147</v>
      </c>
      <c r="H209" s="165">
        <v>166.005</v>
      </c>
      <c r="I209" s="166"/>
      <c r="L209" s="162"/>
      <c r="M209" s="167"/>
      <c r="T209" s="168"/>
      <c r="AT209" s="163" t="s">
        <v>144</v>
      </c>
      <c r="AU209" s="163" t="s">
        <v>82</v>
      </c>
      <c r="AV209" s="14" t="s">
        <v>142</v>
      </c>
      <c r="AW209" s="14" t="s">
        <v>30</v>
      </c>
      <c r="AX209" s="14" t="s">
        <v>80</v>
      </c>
      <c r="AY209" s="163" t="s">
        <v>135</v>
      </c>
    </row>
    <row r="210" spans="2:65" s="11" customFormat="1" ht="22.8" customHeight="1">
      <c r="B210" s="121"/>
      <c r="D210" s="122" t="s">
        <v>72</v>
      </c>
      <c r="E210" s="131" t="s">
        <v>274</v>
      </c>
      <c r="F210" s="131" t="s">
        <v>275</v>
      </c>
      <c r="I210" s="124"/>
      <c r="J210" s="132">
        <f>BK210</f>
        <v>0</v>
      </c>
      <c r="L210" s="121"/>
      <c r="M210" s="126"/>
      <c r="P210" s="127">
        <f>SUM(P211:P222)</f>
        <v>0</v>
      </c>
      <c r="R210" s="127">
        <f>SUM(R211:R222)</f>
        <v>0</v>
      </c>
      <c r="T210" s="128">
        <f>SUM(T211:T222)</f>
        <v>0.13942169999999998</v>
      </c>
      <c r="AR210" s="122" t="s">
        <v>82</v>
      </c>
      <c r="AT210" s="129" t="s">
        <v>72</v>
      </c>
      <c r="AU210" s="129" t="s">
        <v>80</v>
      </c>
      <c r="AY210" s="122" t="s">
        <v>135</v>
      </c>
      <c r="BK210" s="130">
        <f>SUM(BK211:BK222)</f>
        <v>0</v>
      </c>
    </row>
    <row r="211" spans="2:65" s="1" customFormat="1" ht="24.15" customHeight="1">
      <c r="B211" s="133"/>
      <c r="C211" s="134" t="s">
        <v>276</v>
      </c>
      <c r="D211" s="134" t="s">
        <v>138</v>
      </c>
      <c r="E211" s="135" t="s">
        <v>277</v>
      </c>
      <c r="F211" s="136" t="s">
        <v>278</v>
      </c>
      <c r="G211" s="137" t="s">
        <v>207</v>
      </c>
      <c r="H211" s="138">
        <v>40.35</v>
      </c>
      <c r="I211" s="139"/>
      <c r="J211" s="140">
        <f>ROUND(I211*H211,2)</f>
        <v>0</v>
      </c>
      <c r="K211" s="141"/>
      <c r="L211" s="32"/>
      <c r="M211" s="142" t="s">
        <v>1</v>
      </c>
      <c r="N211" s="143" t="s">
        <v>38</v>
      </c>
      <c r="P211" s="144">
        <f>O211*H211</f>
        <v>0</v>
      </c>
      <c r="Q211" s="144">
        <v>0</v>
      </c>
      <c r="R211" s="144">
        <f>Q211*H211</f>
        <v>0</v>
      </c>
      <c r="S211" s="144">
        <v>1.91E-3</v>
      </c>
      <c r="T211" s="145">
        <f>S211*H211</f>
        <v>7.7068499999999998E-2</v>
      </c>
      <c r="AR211" s="146" t="s">
        <v>188</v>
      </c>
      <c r="AT211" s="146" t="s">
        <v>138</v>
      </c>
      <c r="AU211" s="146" t="s">
        <v>82</v>
      </c>
      <c r="AY211" s="17" t="s">
        <v>135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7" t="s">
        <v>80</v>
      </c>
      <c r="BK211" s="147">
        <f>ROUND(I211*H211,2)</f>
        <v>0</v>
      </c>
      <c r="BL211" s="17" t="s">
        <v>188</v>
      </c>
      <c r="BM211" s="146" t="s">
        <v>279</v>
      </c>
    </row>
    <row r="212" spans="2:65" s="13" customFormat="1" ht="10.199999999999999">
      <c r="B212" s="155"/>
      <c r="D212" s="149" t="s">
        <v>144</v>
      </c>
      <c r="E212" s="156" t="s">
        <v>1</v>
      </c>
      <c r="F212" s="157" t="s">
        <v>280</v>
      </c>
      <c r="H212" s="158">
        <v>40.35</v>
      </c>
      <c r="I212" s="159"/>
      <c r="L212" s="155"/>
      <c r="M212" s="160"/>
      <c r="T212" s="161"/>
      <c r="AT212" s="156" t="s">
        <v>144</v>
      </c>
      <c r="AU212" s="156" t="s">
        <v>82</v>
      </c>
      <c r="AV212" s="13" t="s">
        <v>82</v>
      </c>
      <c r="AW212" s="13" t="s">
        <v>30</v>
      </c>
      <c r="AX212" s="13" t="s">
        <v>73</v>
      </c>
      <c r="AY212" s="156" t="s">
        <v>135</v>
      </c>
    </row>
    <row r="213" spans="2:65" s="14" customFormat="1" ht="10.199999999999999">
      <c r="B213" s="162"/>
      <c r="D213" s="149" t="s">
        <v>144</v>
      </c>
      <c r="E213" s="163" t="s">
        <v>1</v>
      </c>
      <c r="F213" s="164" t="s">
        <v>147</v>
      </c>
      <c r="H213" s="165">
        <v>40.35</v>
      </c>
      <c r="I213" s="166"/>
      <c r="L213" s="162"/>
      <c r="M213" s="167"/>
      <c r="T213" s="168"/>
      <c r="AT213" s="163" t="s">
        <v>144</v>
      </c>
      <c r="AU213" s="163" t="s">
        <v>82</v>
      </c>
      <c r="AV213" s="14" t="s">
        <v>142</v>
      </c>
      <c r="AW213" s="14" t="s">
        <v>30</v>
      </c>
      <c r="AX213" s="14" t="s">
        <v>80</v>
      </c>
      <c r="AY213" s="163" t="s">
        <v>135</v>
      </c>
    </row>
    <row r="214" spans="2:65" s="1" customFormat="1" ht="16.5" customHeight="1">
      <c r="B214" s="133"/>
      <c r="C214" s="134" t="s">
        <v>224</v>
      </c>
      <c r="D214" s="134" t="s">
        <v>138</v>
      </c>
      <c r="E214" s="135" t="s">
        <v>281</v>
      </c>
      <c r="F214" s="136" t="s">
        <v>282</v>
      </c>
      <c r="G214" s="137" t="s">
        <v>207</v>
      </c>
      <c r="H214" s="138">
        <v>8.26</v>
      </c>
      <c r="I214" s="139"/>
      <c r="J214" s="140">
        <f>ROUND(I214*H214,2)</f>
        <v>0</v>
      </c>
      <c r="K214" s="141"/>
      <c r="L214" s="32"/>
      <c r="M214" s="142" t="s">
        <v>1</v>
      </c>
      <c r="N214" s="143" t="s">
        <v>38</v>
      </c>
      <c r="P214" s="144">
        <f>O214*H214</f>
        <v>0</v>
      </c>
      <c r="Q214" s="144">
        <v>0</v>
      </c>
      <c r="R214" s="144">
        <f>Q214*H214</f>
        <v>0</v>
      </c>
      <c r="S214" s="144">
        <v>1.67E-3</v>
      </c>
      <c r="T214" s="145">
        <f>S214*H214</f>
        <v>1.37942E-2</v>
      </c>
      <c r="AR214" s="146" t="s">
        <v>188</v>
      </c>
      <c r="AT214" s="146" t="s">
        <v>138</v>
      </c>
      <c r="AU214" s="146" t="s">
        <v>82</v>
      </c>
      <c r="AY214" s="17" t="s">
        <v>135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80</v>
      </c>
      <c r="BK214" s="147">
        <f>ROUND(I214*H214,2)</f>
        <v>0</v>
      </c>
      <c r="BL214" s="17" t="s">
        <v>188</v>
      </c>
      <c r="BM214" s="146" t="s">
        <v>283</v>
      </c>
    </row>
    <row r="215" spans="2:65" s="13" customFormat="1" ht="10.199999999999999">
      <c r="B215" s="155"/>
      <c r="D215" s="149" t="s">
        <v>144</v>
      </c>
      <c r="E215" s="156" t="s">
        <v>1</v>
      </c>
      <c r="F215" s="157" t="s">
        <v>284</v>
      </c>
      <c r="H215" s="158">
        <v>8.26</v>
      </c>
      <c r="I215" s="159"/>
      <c r="L215" s="155"/>
      <c r="M215" s="160"/>
      <c r="T215" s="161"/>
      <c r="AT215" s="156" t="s">
        <v>144</v>
      </c>
      <c r="AU215" s="156" t="s">
        <v>82</v>
      </c>
      <c r="AV215" s="13" t="s">
        <v>82</v>
      </c>
      <c r="AW215" s="13" t="s">
        <v>30</v>
      </c>
      <c r="AX215" s="13" t="s">
        <v>73</v>
      </c>
      <c r="AY215" s="156" t="s">
        <v>135</v>
      </c>
    </row>
    <row r="216" spans="2:65" s="14" customFormat="1" ht="10.199999999999999">
      <c r="B216" s="162"/>
      <c r="D216" s="149" t="s">
        <v>144</v>
      </c>
      <c r="E216" s="163" t="s">
        <v>1</v>
      </c>
      <c r="F216" s="164" t="s">
        <v>147</v>
      </c>
      <c r="H216" s="165">
        <v>8.26</v>
      </c>
      <c r="I216" s="166"/>
      <c r="L216" s="162"/>
      <c r="M216" s="167"/>
      <c r="T216" s="168"/>
      <c r="AT216" s="163" t="s">
        <v>144</v>
      </c>
      <c r="AU216" s="163" t="s">
        <v>82</v>
      </c>
      <c r="AV216" s="14" t="s">
        <v>142</v>
      </c>
      <c r="AW216" s="14" t="s">
        <v>30</v>
      </c>
      <c r="AX216" s="14" t="s">
        <v>80</v>
      </c>
      <c r="AY216" s="163" t="s">
        <v>135</v>
      </c>
    </row>
    <row r="217" spans="2:65" s="1" customFormat="1" ht="16.5" customHeight="1">
      <c r="B217" s="133"/>
      <c r="C217" s="134" t="s">
        <v>285</v>
      </c>
      <c r="D217" s="134" t="s">
        <v>138</v>
      </c>
      <c r="E217" s="135" t="s">
        <v>286</v>
      </c>
      <c r="F217" s="136" t="s">
        <v>287</v>
      </c>
      <c r="G217" s="137" t="s">
        <v>207</v>
      </c>
      <c r="H217" s="138">
        <v>11.63</v>
      </c>
      <c r="I217" s="139"/>
      <c r="J217" s="140">
        <f>ROUND(I217*H217,2)</f>
        <v>0</v>
      </c>
      <c r="K217" s="141"/>
      <c r="L217" s="32"/>
      <c r="M217" s="142" t="s">
        <v>1</v>
      </c>
      <c r="N217" s="143" t="s">
        <v>38</v>
      </c>
      <c r="P217" s="144">
        <f>O217*H217</f>
        <v>0</v>
      </c>
      <c r="Q217" s="144">
        <v>0</v>
      </c>
      <c r="R217" s="144">
        <f>Q217*H217</f>
        <v>0</v>
      </c>
      <c r="S217" s="144">
        <v>2.5999999999999999E-3</v>
      </c>
      <c r="T217" s="145">
        <f>S217*H217</f>
        <v>3.0238000000000001E-2</v>
      </c>
      <c r="AR217" s="146" t="s">
        <v>188</v>
      </c>
      <c r="AT217" s="146" t="s">
        <v>138</v>
      </c>
      <c r="AU217" s="146" t="s">
        <v>82</v>
      </c>
      <c r="AY217" s="17" t="s">
        <v>135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7" t="s">
        <v>80</v>
      </c>
      <c r="BK217" s="147">
        <f>ROUND(I217*H217,2)</f>
        <v>0</v>
      </c>
      <c r="BL217" s="17" t="s">
        <v>188</v>
      </c>
      <c r="BM217" s="146" t="s">
        <v>288</v>
      </c>
    </row>
    <row r="218" spans="2:65" s="13" customFormat="1" ht="10.199999999999999">
      <c r="B218" s="155"/>
      <c r="D218" s="149" t="s">
        <v>144</v>
      </c>
      <c r="E218" s="156" t="s">
        <v>1</v>
      </c>
      <c r="F218" s="157" t="s">
        <v>289</v>
      </c>
      <c r="H218" s="158">
        <v>11.63</v>
      </c>
      <c r="I218" s="159"/>
      <c r="L218" s="155"/>
      <c r="M218" s="160"/>
      <c r="T218" s="161"/>
      <c r="AT218" s="156" t="s">
        <v>144</v>
      </c>
      <c r="AU218" s="156" t="s">
        <v>82</v>
      </c>
      <c r="AV218" s="13" t="s">
        <v>82</v>
      </c>
      <c r="AW218" s="13" t="s">
        <v>30</v>
      </c>
      <c r="AX218" s="13" t="s">
        <v>73</v>
      </c>
      <c r="AY218" s="156" t="s">
        <v>135</v>
      </c>
    </row>
    <row r="219" spans="2:65" s="14" customFormat="1" ht="10.199999999999999">
      <c r="B219" s="162"/>
      <c r="D219" s="149" t="s">
        <v>144</v>
      </c>
      <c r="E219" s="163" t="s">
        <v>1</v>
      </c>
      <c r="F219" s="164" t="s">
        <v>147</v>
      </c>
      <c r="H219" s="165">
        <v>11.63</v>
      </c>
      <c r="I219" s="166"/>
      <c r="L219" s="162"/>
      <c r="M219" s="167"/>
      <c r="T219" s="168"/>
      <c r="AT219" s="163" t="s">
        <v>144</v>
      </c>
      <c r="AU219" s="163" t="s">
        <v>82</v>
      </c>
      <c r="AV219" s="14" t="s">
        <v>142</v>
      </c>
      <c r="AW219" s="14" t="s">
        <v>30</v>
      </c>
      <c r="AX219" s="14" t="s">
        <v>80</v>
      </c>
      <c r="AY219" s="163" t="s">
        <v>135</v>
      </c>
    </row>
    <row r="220" spans="2:65" s="1" customFormat="1" ht="16.5" customHeight="1">
      <c r="B220" s="133"/>
      <c r="C220" s="134" t="s">
        <v>290</v>
      </c>
      <c r="D220" s="134" t="s">
        <v>138</v>
      </c>
      <c r="E220" s="135" t="s">
        <v>291</v>
      </c>
      <c r="F220" s="136" t="s">
        <v>292</v>
      </c>
      <c r="G220" s="137" t="s">
        <v>207</v>
      </c>
      <c r="H220" s="138">
        <v>4.6500000000000004</v>
      </c>
      <c r="I220" s="139"/>
      <c r="J220" s="140">
        <f>ROUND(I220*H220,2)</f>
        <v>0</v>
      </c>
      <c r="K220" s="141"/>
      <c r="L220" s="32"/>
      <c r="M220" s="142" t="s">
        <v>1</v>
      </c>
      <c r="N220" s="143" t="s">
        <v>38</v>
      </c>
      <c r="P220" s="144">
        <f>O220*H220</f>
        <v>0</v>
      </c>
      <c r="Q220" s="144">
        <v>0</v>
      </c>
      <c r="R220" s="144">
        <f>Q220*H220</f>
        <v>0</v>
      </c>
      <c r="S220" s="144">
        <v>3.9399999999999999E-3</v>
      </c>
      <c r="T220" s="145">
        <f>S220*H220</f>
        <v>1.8321E-2</v>
      </c>
      <c r="AR220" s="146" t="s">
        <v>188</v>
      </c>
      <c r="AT220" s="146" t="s">
        <v>138</v>
      </c>
      <c r="AU220" s="146" t="s">
        <v>82</v>
      </c>
      <c r="AY220" s="17" t="s">
        <v>135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80</v>
      </c>
      <c r="BK220" s="147">
        <f>ROUND(I220*H220,2)</f>
        <v>0</v>
      </c>
      <c r="BL220" s="17" t="s">
        <v>188</v>
      </c>
      <c r="BM220" s="146" t="s">
        <v>293</v>
      </c>
    </row>
    <row r="221" spans="2:65" s="13" customFormat="1" ht="10.199999999999999">
      <c r="B221" s="155"/>
      <c r="D221" s="149" t="s">
        <v>144</v>
      </c>
      <c r="E221" s="156" t="s">
        <v>1</v>
      </c>
      <c r="F221" s="157" t="s">
        <v>294</v>
      </c>
      <c r="H221" s="158">
        <v>4.6500000000000004</v>
      </c>
      <c r="I221" s="159"/>
      <c r="L221" s="155"/>
      <c r="M221" s="160"/>
      <c r="T221" s="161"/>
      <c r="AT221" s="156" t="s">
        <v>144</v>
      </c>
      <c r="AU221" s="156" t="s">
        <v>82</v>
      </c>
      <c r="AV221" s="13" t="s">
        <v>82</v>
      </c>
      <c r="AW221" s="13" t="s">
        <v>30</v>
      </c>
      <c r="AX221" s="13" t="s">
        <v>73</v>
      </c>
      <c r="AY221" s="156" t="s">
        <v>135</v>
      </c>
    </row>
    <row r="222" spans="2:65" s="14" customFormat="1" ht="10.199999999999999">
      <c r="B222" s="162"/>
      <c r="D222" s="149" t="s">
        <v>144</v>
      </c>
      <c r="E222" s="163" t="s">
        <v>1</v>
      </c>
      <c r="F222" s="164" t="s">
        <v>147</v>
      </c>
      <c r="H222" s="165">
        <v>4.6500000000000004</v>
      </c>
      <c r="I222" s="166"/>
      <c r="L222" s="162"/>
      <c r="M222" s="167"/>
      <c r="T222" s="168"/>
      <c r="AT222" s="163" t="s">
        <v>144</v>
      </c>
      <c r="AU222" s="163" t="s">
        <v>82</v>
      </c>
      <c r="AV222" s="14" t="s">
        <v>142</v>
      </c>
      <c r="AW222" s="14" t="s">
        <v>30</v>
      </c>
      <c r="AX222" s="14" t="s">
        <v>80</v>
      </c>
      <c r="AY222" s="163" t="s">
        <v>135</v>
      </c>
    </row>
    <row r="223" spans="2:65" s="11" customFormat="1" ht="22.8" customHeight="1">
      <c r="B223" s="121"/>
      <c r="D223" s="122" t="s">
        <v>72</v>
      </c>
      <c r="E223" s="131" t="s">
        <v>295</v>
      </c>
      <c r="F223" s="131" t="s">
        <v>296</v>
      </c>
      <c r="I223" s="124"/>
      <c r="J223" s="132">
        <f>BK223</f>
        <v>0</v>
      </c>
      <c r="L223" s="121"/>
      <c r="M223" s="126"/>
      <c r="P223" s="127">
        <f>SUM(P224:P226)</f>
        <v>0</v>
      </c>
      <c r="R223" s="127">
        <f>SUM(R224:R226)</f>
        <v>0</v>
      </c>
      <c r="T223" s="128">
        <f>SUM(T224:T226)</f>
        <v>4.8000000000000001E-2</v>
      </c>
      <c r="AR223" s="122" t="s">
        <v>82</v>
      </c>
      <c r="AT223" s="129" t="s">
        <v>72</v>
      </c>
      <c r="AU223" s="129" t="s">
        <v>80</v>
      </c>
      <c r="AY223" s="122" t="s">
        <v>135</v>
      </c>
      <c r="BK223" s="130">
        <f>SUM(BK224:BK226)</f>
        <v>0</v>
      </c>
    </row>
    <row r="224" spans="2:65" s="1" customFormat="1" ht="24.15" customHeight="1">
      <c r="B224" s="133"/>
      <c r="C224" s="134" t="s">
        <v>297</v>
      </c>
      <c r="D224" s="134" t="s">
        <v>138</v>
      </c>
      <c r="E224" s="135" t="s">
        <v>298</v>
      </c>
      <c r="F224" s="136" t="s">
        <v>299</v>
      </c>
      <c r="G224" s="137" t="s">
        <v>197</v>
      </c>
      <c r="H224" s="138">
        <v>2</v>
      </c>
      <c r="I224" s="139"/>
      <c r="J224" s="140">
        <f>ROUND(I224*H224,2)</f>
        <v>0</v>
      </c>
      <c r="K224" s="141"/>
      <c r="L224" s="32"/>
      <c r="M224" s="142" t="s">
        <v>1</v>
      </c>
      <c r="N224" s="143" t="s">
        <v>38</v>
      </c>
      <c r="P224" s="144">
        <f>O224*H224</f>
        <v>0</v>
      </c>
      <c r="Q224" s="144">
        <v>0</v>
      </c>
      <c r="R224" s="144">
        <f>Q224*H224</f>
        <v>0</v>
      </c>
      <c r="S224" s="144">
        <v>2.4E-2</v>
      </c>
      <c r="T224" s="145">
        <f>S224*H224</f>
        <v>4.8000000000000001E-2</v>
      </c>
      <c r="AR224" s="146" t="s">
        <v>188</v>
      </c>
      <c r="AT224" s="146" t="s">
        <v>138</v>
      </c>
      <c r="AU224" s="146" t="s">
        <v>82</v>
      </c>
      <c r="AY224" s="17" t="s">
        <v>135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7" t="s">
        <v>80</v>
      </c>
      <c r="BK224" s="147">
        <f>ROUND(I224*H224,2)</f>
        <v>0</v>
      </c>
      <c r="BL224" s="17" t="s">
        <v>188</v>
      </c>
      <c r="BM224" s="146" t="s">
        <v>300</v>
      </c>
    </row>
    <row r="225" spans="2:65" s="13" customFormat="1" ht="10.199999999999999">
      <c r="B225" s="155"/>
      <c r="D225" s="149" t="s">
        <v>144</v>
      </c>
      <c r="E225" s="156" t="s">
        <v>1</v>
      </c>
      <c r="F225" s="157" t="s">
        <v>199</v>
      </c>
      <c r="H225" s="158">
        <v>2</v>
      </c>
      <c r="I225" s="159"/>
      <c r="L225" s="155"/>
      <c r="M225" s="160"/>
      <c r="T225" s="161"/>
      <c r="AT225" s="156" t="s">
        <v>144</v>
      </c>
      <c r="AU225" s="156" t="s">
        <v>82</v>
      </c>
      <c r="AV225" s="13" t="s">
        <v>82</v>
      </c>
      <c r="AW225" s="13" t="s">
        <v>30</v>
      </c>
      <c r="AX225" s="13" t="s">
        <v>73</v>
      </c>
      <c r="AY225" s="156" t="s">
        <v>135</v>
      </c>
    </row>
    <row r="226" spans="2:65" s="14" customFormat="1" ht="10.199999999999999">
      <c r="B226" s="162"/>
      <c r="D226" s="149" t="s">
        <v>144</v>
      </c>
      <c r="E226" s="163" t="s">
        <v>1</v>
      </c>
      <c r="F226" s="164" t="s">
        <v>147</v>
      </c>
      <c r="H226" s="165">
        <v>2</v>
      </c>
      <c r="I226" s="166"/>
      <c r="L226" s="162"/>
      <c r="M226" s="167"/>
      <c r="T226" s="168"/>
      <c r="AT226" s="163" t="s">
        <v>144</v>
      </c>
      <c r="AU226" s="163" t="s">
        <v>82</v>
      </c>
      <c r="AV226" s="14" t="s">
        <v>142</v>
      </c>
      <c r="AW226" s="14" t="s">
        <v>30</v>
      </c>
      <c r="AX226" s="14" t="s">
        <v>80</v>
      </c>
      <c r="AY226" s="163" t="s">
        <v>135</v>
      </c>
    </row>
    <row r="227" spans="2:65" s="11" customFormat="1" ht="22.8" customHeight="1">
      <c r="B227" s="121"/>
      <c r="D227" s="122" t="s">
        <v>72</v>
      </c>
      <c r="E227" s="131" t="s">
        <v>301</v>
      </c>
      <c r="F227" s="131" t="s">
        <v>302</v>
      </c>
      <c r="I227" s="124"/>
      <c r="J227" s="132">
        <f>BK227</f>
        <v>0</v>
      </c>
      <c r="L227" s="121"/>
      <c r="M227" s="126"/>
      <c r="P227" s="127">
        <f>SUM(P228:P230)</f>
        <v>0</v>
      </c>
      <c r="R227" s="127">
        <f>SUM(R228:R230)</f>
        <v>0</v>
      </c>
      <c r="T227" s="128">
        <f>SUM(T228:T230)</f>
        <v>0</v>
      </c>
      <c r="AR227" s="122" t="s">
        <v>82</v>
      </c>
      <c r="AT227" s="129" t="s">
        <v>72</v>
      </c>
      <c r="AU227" s="129" t="s">
        <v>80</v>
      </c>
      <c r="AY227" s="122" t="s">
        <v>135</v>
      </c>
      <c r="BK227" s="130">
        <f>SUM(BK228:BK230)</f>
        <v>0</v>
      </c>
    </row>
    <row r="228" spans="2:65" s="1" customFormat="1" ht="24.15" customHeight="1">
      <c r="B228" s="133"/>
      <c r="C228" s="134" t="s">
        <v>245</v>
      </c>
      <c r="D228" s="134" t="s">
        <v>138</v>
      </c>
      <c r="E228" s="135" t="s">
        <v>303</v>
      </c>
      <c r="F228" s="136" t="s">
        <v>304</v>
      </c>
      <c r="G228" s="137" t="s">
        <v>305</v>
      </c>
      <c r="H228" s="138">
        <v>150</v>
      </c>
      <c r="I228" s="139"/>
      <c r="J228" s="140">
        <f>ROUND(I228*H228,2)</f>
        <v>0</v>
      </c>
      <c r="K228" s="141"/>
      <c r="L228" s="32"/>
      <c r="M228" s="142" t="s">
        <v>1</v>
      </c>
      <c r="N228" s="143" t="s">
        <v>38</v>
      </c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AR228" s="146" t="s">
        <v>188</v>
      </c>
      <c r="AT228" s="146" t="s">
        <v>138</v>
      </c>
      <c r="AU228" s="146" t="s">
        <v>82</v>
      </c>
      <c r="AY228" s="17" t="s">
        <v>135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80</v>
      </c>
      <c r="BK228" s="147">
        <f>ROUND(I228*H228,2)</f>
        <v>0</v>
      </c>
      <c r="BL228" s="17" t="s">
        <v>188</v>
      </c>
      <c r="BM228" s="146" t="s">
        <v>306</v>
      </c>
    </row>
    <row r="229" spans="2:65" s="13" customFormat="1" ht="10.199999999999999">
      <c r="B229" s="155"/>
      <c r="D229" s="149" t="s">
        <v>144</v>
      </c>
      <c r="E229" s="156" t="s">
        <v>1</v>
      </c>
      <c r="F229" s="157" t="s">
        <v>307</v>
      </c>
      <c r="H229" s="158">
        <v>150</v>
      </c>
      <c r="I229" s="159"/>
      <c r="L229" s="155"/>
      <c r="M229" s="160"/>
      <c r="T229" s="161"/>
      <c r="AT229" s="156" t="s">
        <v>144</v>
      </c>
      <c r="AU229" s="156" t="s">
        <v>82</v>
      </c>
      <c r="AV229" s="13" t="s">
        <v>82</v>
      </c>
      <c r="AW229" s="13" t="s">
        <v>30</v>
      </c>
      <c r="AX229" s="13" t="s">
        <v>73</v>
      </c>
      <c r="AY229" s="156" t="s">
        <v>135</v>
      </c>
    </row>
    <row r="230" spans="2:65" s="14" customFormat="1" ht="10.199999999999999">
      <c r="B230" s="162"/>
      <c r="D230" s="149" t="s">
        <v>144</v>
      </c>
      <c r="E230" s="163" t="s">
        <v>1</v>
      </c>
      <c r="F230" s="164" t="s">
        <v>147</v>
      </c>
      <c r="H230" s="165">
        <v>150</v>
      </c>
      <c r="I230" s="166"/>
      <c r="L230" s="162"/>
      <c r="M230" s="169"/>
      <c r="N230" s="170"/>
      <c r="O230" s="170"/>
      <c r="P230" s="170"/>
      <c r="Q230" s="170"/>
      <c r="R230" s="170"/>
      <c r="S230" s="170"/>
      <c r="T230" s="171"/>
      <c r="AT230" s="163" t="s">
        <v>144</v>
      </c>
      <c r="AU230" s="163" t="s">
        <v>82</v>
      </c>
      <c r="AV230" s="14" t="s">
        <v>142</v>
      </c>
      <c r="AW230" s="14" t="s">
        <v>30</v>
      </c>
      <c r="AX230" s="14" t="s">
        <v>80</v>
      </c>
      <c r="AY230" s="163" t="s">
        <v>135</v>
      </c>
    </row>
    <row r="231" spans="2:65" s="1" customFormat="1" ht="6.9" customHeight="1"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32"/>
    </row>
  </sheetData>
  <autoFilter ref="C123:K23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11"/>
  <sheetViews>
    <sheetView showGridLines="0" workbookViewId="0">
      <selection activeCell="F4" sqref="F4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85</v>
      </c>
      <c r="AZ2" s="172" t="s">
        <v>308</v>
      </c>
      <c r="BA2" s="172" t="s">
        <v>1</v>
      </c>
      <c r="BB2" s="172" t="s">
        <v>1</v>
      </c>
      <c r="BC2" s="172" t="s">
        <v>309</v>
      </c>
      <c r="BD2" s="172" t="s">
        <v>82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172" t="s">
        <v>310</v>
      </c>
      <c r="BA3" s="172" t="s">
        <v>1</v>
      </c>
      <c r="BB3" s="172" t="s">
        <v>1</v>
      </c>
      <c r="BC3" s="172" t="s">
        <v>311</v>
      </c>
      <c r="BD3" s="172" t="s">
        <v>82</v>
      </c>
    </row>
    <row r="4" spans="2:5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56" s="1" customFormat="1" ht="12" customHeight="1">
      <c r="B8" s="32"/>
      <c r="D8" s="27" t="s">
        <v>105</v>
      </c>
      <c r="L8" s="32"/>
    </row>
    <row r="9" spans="2:56" s="1" customFormat="1" ht="16.5" customHeight="1">
      <c r="B9" s="32"/>
      <c r="E9" s="207" t="s">
        <v>312</v>
      </c>
      <c r="F9" s="248"/>
      <c r="G9" s="248"/>
      <c r="H9" s="248"/>
      <c r="L9" s="32"/>
    </row>
    <row r="10" spans="2:56" s="1" customFormat="1" ht="10.199999999999999">
      <c r="B10" s="32"/>
      <c r="L10" s="32"/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56" s="1" customFormat="1" ht="10.8" customHeight="1">
      <c r="B13" s="32"/>
      <c r="L13" s="32"/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5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ROUND(J135,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ROUND((SUM(BE135:BE810)),  2)</f>
        <v>0</v>
      </c>
      <c r="I33" s="92">
        <v>0.21</v>
      </c>
      <c r="J33" s="91">
        <f>ROUND(((SUM(BE135:BE810))*I33),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ROUND((SUM(BF135:BF810)),  2)</f>
        <v>0</v>
      </c>
      <c r="I34" s="92">
        <v>0.15</v>
      </c>
      <c r="J34" s="91">
        <f>ROUND(((SUM(BF135:BF810))*I34),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ROUND((SUM(BG135:BG810)),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ROUND((SUM(BH135:BH810)),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ROUND((SUM(BI135:BI810)),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45202202 - Nový stav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J135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J136</f>
        <v>0</v>
      </c>
      <c r="L97" s="104"/>
    </row>
    <row r="98" spans="2:12" s="9" customFormat="1" ht="19.95" customHeight="1">
      <c r="B98" s="108"/>
      <c r="D98" s="109" t="s">
        <v>313</v>
      </c>
      <c r="E98" s="110"/>
      <c r="F98" s="110"/>
      <c r="G98" s="110"/>
      <c r="H98" s="110"/>
      <c r="I98" s="110"/>
      <c r="J98" s="111">
        <f>J137</f>
        <v>0</v>
      </c>
      <c r="L98" s="108"/>
    </row>
    <row r="99" spans="2:12" s="9" customFormat="1" ht="19.95" customHeight="1">
      <c r="B99" s="108"/>
      <c r="D99" s="109" t="s">
        <v>314</v>
      </c>
      <c r="E99" s="110"/>
      <c r="F99" s="110"/>
      <c r="G99" s="110"/>
      <c r="H99" s="110"/>
      <c r="I99" s="110"/>
      <c r="J99" s="111">
        <f>J161</f>
        <v>0</v>
      </c>
      <c r="L99" s="108"/>
    </row>
    <row r="100" spans="2:12" s="9" customFormat="1" ht="19.95" customHeight="1">
      <c r="B100" s="108"/>
      <c r="D100" s="109" t="s">
        <v>315</v>
      </c>
      <c r="E100" s="110"/>
      <c r="F100" s="110"/>
      <c r="G100" s="110"/>
      <c r="H100" s="110"/>
      <c r="I100" s="110"/>
      <c r="J100" s="111">
        <f>J175</f>
        <v>0</v>
      </c>
      <c r="L100" s="108"/>
    </row>
    <row r="101" spans="2:12" s="9" customFormat="1" ht="19.95" customHeight="1">
      <c r="B101" s="108"/>
      <c r="D101" s="109" t="s">
        <v>316</v>
      </c>
      <c r="E101" s="110"/>
      <c r="F101" s="110"/>
      <c r="G101" s="110"/>
      <c r="H101" s="110"/>
      <c r="I101" s="110"/>
      <c r="J101" s="111">
        <f>J222</f>
        <v>0</v>
      </c>
      <c r="L101" s="108"/>
    </row>
    <row r="102" spans="2:12" s="9" customFormat="1" ht="19.95" customHeight="1">
      <c r="B102" s="108"/>
      <c r="D102" s="109" t="s">
        <v>317</v>
      </c>
      <c r="E102" s="110"/>
      <c r="F102" s="110"/>
      <c r="G102" s="110"/>
      <c r="H102" s="110"/>
      <c r="I102" s="110"/>
      <c r="J102" s="111">
        <f>J236</f>
        <v>0</v>
      </c>
      <c r="L102" s="108"/>
    </row>
    <row r="103" spans="2:12" s="9" customFormat="1" ht="19.95" customHeight="1">
      <c r="B103" s="108"/>
      <c r="D103" s="109" t="s">
        <v>113</v>
      </c>
      <c r="E103" s="110"/>
      <c r="F103" s="110"/>
      <c r="G103" s="110"/>
      <c r="H103" s="110"/>
      <c r="I103" s="110"/>
      <c r="J103" s="111">
        <f>J413</f>
        <v>0</v>
      </c>
      <c r="L103" s="108"/>
    </row>
    <row r="104" spans="2:12" s="9" customFormat="1" ht="19.95" customHeight="1">
      <c r="B104" s="108"/>
      <c r="D104" s="109" t="s">
        <v>318</v>
      </c>
      <c r="E104" s="110"/>
      <c r="F104" s="110"/>
      <c r="G104" s="110"/>
      <c r="H104" s="110"/>
      <c r="I104" s="110"/>
      <c r="J104" s="111">
        <f>J454</f>
        <v>0</v>
      </c>
      <c r="L104" s="108"/>
    </row>
    <row r="105" spans="2:12" s="8" customFormat="1" ht="24.9" customHeight="1">
      <c r="B105" s="104"/>
      <c r="D105" s="105" t="s">
        <v>115</v>
      </c>
      <c r="E105" s="106"/>
      <c r="F105" s="106"/>
      <c r="G105" s="106"/>
      <c r="H105" s="106"/>
      <c r="I105" s="106"/>
      <c r="J105" s="107">
        <f>J456</f>
        <v>0</v>
      </c>
      <c r="L105" s="104"/>
    </row>
    <row r="106" spans="2:12" s="9" customFormat="1" ht="19.95" customHeight="1">
      <c r="B106" s="108"/>
      <c r="D106" s="109" t="s">
        <v>319</v>
      </c>
      <c r="E106" s="110"/>
      <c r="F106" s="110"/>
      <c r="G106" s="110"/>
      <c r="H106" s="110"/>
      <c r="I106" s="110"/>
      <c r="J106" s="111">
        <f>J457</f>
        <v>0</v>
      </c>
      <c r="L106" s="108"/>
    </row>
    <row r="107" spans="2:12" s="9" customFormat="1" ht="19.95" customHeight="1">
      <c r="B107" s="108"/>
      <c r="D107" s="109" t="s">
        <v>320</v>
      </c>
      <c r="E107" s="110"/>
      <c r="F107" s="110"/>
      <c r="G107" s="110"/>
      <c r="H107" s="110"/>
      <c r="I107" s="110"/>
      <c r="J107" s="111">
        <f>J503</f>
        <v>0</v>
      </c>
      <c r="L107" s="108"/>
    </row>
    <row r="108" spans="2:12" s="9" customFormat="1" ht="19.95" customHeight="1">
      <c r="B108" s="108"/>
      <c r="D108" s="109" t="s">
        <v>321</v>
      </c>
      <c r="E108" s="110"/>
      <c r="F108" s="110"/>
      <c r="G108" s="110"/>
      <c r="H108" s="110"/>
      <c r="I108" s="110"/>
      <c r="J108" s="111">
        <f>J555</f>
        <v>0</v>
      </c>
      <c r="L108" s="108"/>
    </row>
    <row r="109" spans="2:12" s="9" customFormat="1" ht="19.95" customHeight="1">
      <c r="B109" s="108"/>
      <c r="D109" s="109" t="s">
        <v>117</v>
      </c>
      <c r="E109" s="110"/>
      <c r="F109" s="110"/>
      <c r="G109" s="110"/>
      <c r="H109" s="110"/>
      <c r="I109" s="110"/>
      <c r="J109" s="111">
        <f>J616</f>
        <v>0</v>
      </c>
      <c r="L109" s="108"/>
    </row>
    <row r="110" spans="2:12" s="9" customFormat="1" ht="19.95" customHeight="1">
      <c r="B110" s="108"/>
      <c r="D110" s="109" t="s">
        <v>322</v>
      </c>
      <c r="E110" s="110"/>
      <c r="F110" s="110"/>
      <c r="G110" s="110"/>
      <c r="H110" s="110"/>
      <c r="I110" s="110"/>
      <c r="J110" s="111">
        <f>J641</f>
        <v>0</v>
      </c>
      <c r="L110" s="108"/>
    </row>
    <row r="111" spans="2:12" s="9" customFormat="1" ht="19.95" customHeight="1">
      <c r="B111" s="108"/>
      <c r="D111" s="109" t="s">
        <v>323</v>
      </c>
      <c r="E111" s="110"/>
      <c r="F111" s="110"/>
      <c r="G111" s="110"/>
      <c r="H111" s="110"/>
      <c r="I111" s="110"/>
      <c r="J111" s="111">
        <f>J680</f>
        <v>0</v>
      </c>
      <c r="L111" s="108"/>
    </row>
    <row r="112" spans="2:12" s="9" customFormat="1" ht="19.95" customHeight="1">
      <c r="B112" s="108"/>
      <c r="D112" s="109" t="s">
        <v>324</v>
      </c>
      <c r="E112" s="110"/>
      <c r="F112" s="110"/>
      <c r="G112" s="110"/>
      <c r="H112" s="110"/>
      <c r="I112" s="110"/>
      <c r="J112" s="111">
        <f>J690</f>
        <v>0</v>
      </c>
      <c r="L112" s="108"/>
    </row>
    <row r="113" spans="2:12" s="9" customFormat="1" ht="19.95" customHeight="1">
      <c r="B113" s="108"/>
      <c r="D113" s="109" t="s">
        <v>325</v>
      </c>
      <c r="E113" s="110"/>
      <c r="F113" s="110"/>
      <c r="G113" s="110"/>
      <c r="H113" s="110"/>
      <c r="I113" s="110"/>
      <c r="J113" s="111">
        <f>J744</f>
        <v>0</v>
      </c>
      <c r="L113" s="108"/>
    </row>
    <row r="114" spans="2:12" s="9" customFormat="1" ht="19.95" customHeight="1">
      <c r="B114" s="108"/>
      <c r="D114" s="109" t="s">
        <v>326</v>
      </c>
      <c r="E114" s="110"/>
      <c r="F114" s="110"/>
      <c r="G114" s="110"/>
      <c r="H114" s="110"/>
      <c r="I114" s="110"/>
      <c r="J114" s="111">
        <f>J761</f>
        <v>0</v>
      </c>
      <c r="L114" s="108"/>
    </row>
    <row r="115" spans="2:12" s="9" customFormat="1" ht="19.95" customHeight="1">
      <c r="B115" s="108"/>
      <c r="D115" s="109" t="s">
        <v>327</v>
      </c>
      <c r="E115" s="110"/>
      <c r="F115" s="110"/>
      <c r="G115" s="110"/>
      <c r="H115" s="110"/>
      <c r="I115" s="110"/>
      <c r="J115" s="111">
        <f>J782</f>
        <v>0</v>
      </c>
      <c r="L115" s="108"/>
    </row>
    <row r="116" spans="2:12" s="1" customFormat="1" ht="21.75" customHeight="1">
      <c r="B116" s="32"/>
      <c r="L116" s="32"/>
    </row>
    <row r="117" spans="2:12" s="1" customFormat="1" ht="6.9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2"/>
    </row>
    <row r="121" spans="2:12" s="1" customFormat="1" ht="6.9" customHeight="1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2"/>
    </row>
    <row r="122" spans="2:12" s="1" customFormat="1" ht="24.9" customHeight="1">
      <c r="B122" s="32"/>
      <c r="C122" s="21" t="s">
        <v>120</v>
      </c>
      <c r="L122" s="32"/>
    </row>
    <row r="123" spans="2:12" s="1" customFormat="1" ht="6.9" customHeight="1">
      <c r="B123" s="32"/>
      <c r="L123" s="32"/>
    </row>
    <row r="124" spans="2:12" s="1" customFormat="1" ht="12" customHeight="1">
      <c r="B124" s="32"/>
      <c r="C124" s="27" t="s">
        <v>16</v>
      </c>
      <c r="L124" s="32"/>
    </row>
    <row r="125" spans="2:12" s="1" customFormat="1" ht="16.5" customHeight="1">
      <c r="B125" s="32"/>
      <c r="E125" s="246" t="str">
        <f>E7</f>
        <v>462022 - Požární zbrojnice Břvany</v>
      </c>
      <c r="F125" s="247"/>
      <c r="G125" s="247"/>
      <c r="H125" s="247"/>
      <c r="L125" s="32"/>
    </row>
    <row r="126" spans="2:12" s="1" customFormat="1" ht="12" customHeight="1">
      <c r="B126" s="32"/>
      <c r="C126" s="27" t="s">
        <v>105</v>
      </c>
      <c r="L126" s="32"/>
    </row>
    <row r="127" spans="2:12" s="1" customFormat="1" ht="16.5" customHeight="1">
      <c r="B127" s="32"/>
      <c r="E127" s="207" t="str">
        <f>E9</f>
        <v>45202202 - Nový stav</v>
      </c>
      <c r="F127" s="248"/>
      <c r="G127" s="248"/>
      <c r="H127" s="248"/>
      <c r="L127" s="32"/>
    </row>
    <row r="128" spans="2:12" s="1" customFormat="1" ht="6.9" customHeight="1">
      <c r="B128" s="32"/>
      <c r="L128" s="32"/>
    </row>
    <row r="129" spans="2:65" s="1" customFormat="1" ht="12" customHeight="1">
      <c r="B129" s="32"/>
      <c r="C129" s="27" t="s">
        <v>20</v>
      </c>
      <c r="F129" s="25" t="str">
        <f>F12</f>
        <v xml:space="preserve"> </v>
      </c>
      <c r="I129" s="27" t="s">
        <v>22</v>
      </c>
      <c r="J129" s="52" t="str">
        <f>IF(J12="","",J12)</f>
        <v>8. 9. 2023</v>
      </c>
      <c r="L129" s="32"/>
    </row>
    <row r="130" spans="2:65" s="1" customFormat="1" ht="6.9" customHeight="1">
      <c r="B130" s="32"/>
      <c r="L130" s="32"/>
    </row>
    <row r="131" spans="2:65" s="1" customFormat="1" ht="15.15" customHeight="1">
      <c r="B131" s="32"/>
      <c r="C131" s="27" t="s">
        <v>24</v>
      </c>
      <c r="F131" s="25" t="str">
        <f>E15</f>
        <v xml:space="preserve"> </v>
      </c>
      <c r="I131" s="27" t="s">
        <v>29</v>
      </c>
      <c r="J131" s="30" t="str">
        <f>E21</f>
        <v xml:space="preserve"> </v>
      </c>
      <c r="L131" s="32"/>
    </row>
    <row r="132" spans="2:65" s="1" customFormat="1" ht="15.15" customHeight="1">
      <c r="B132" s="32"/>
      <c r="C132" s="27" t="s">
        <v>27</v>
      </c>
      <c r="F132" s="25" t="str">
        <f>IF(E18="","",E18)</f>
        <v>Vyplň údaj</v>
      </c>
      <c r="I132" s="27" t="s">
        <v>31</v>
      </c>
      <c r="J132" s="30" t="str">
        <f>E24</f>
        <v xml:space="preserve"> 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12"/>
      <c r="C134" s="113" t="s">
        <v>121</v>
      </c>
      <c r="D134" s="114" t="s">
        <v>58</v>
      </c>
      <c r="E134" s="114" t="s">
        <v>54</v>
      </c>
      <c r="F134" s="114" t="s">
        <v>55</v>
      </c>
      <c r="G134" s="114" t="s">
        <v>122</v>
      </c>
      <c r="H134" s="114" t="s">
        <v>123</v>
      </c>
      <c r="I134" s="114" t="s">
        <v>124</v>
      </c>
      <c r="J134" s="115" t="s">
        <v>109</v>
      </c>
      <c r="K134" s="116" t="s">
        <v>125</v>
      </c>
      <c r="L134" s="112"/>
      <c r="M134" s="59" t="s">
        <v>1</v>
      </c>
      <c r="N134" s="60" t="s">
        <v>37</v>
      </c>
      <c r="O134" s="60" t="s">
        <v>126</v>
      </c>
      <c r="P134" s="60" t="s">
        <v>127</v>
      </c>
      <c r="Q134" s="60" t="s">
        <v>128</v>
      </c>
      <c r="R134" s="60" t="s">
        <v>129</v>
      </c>
      <c r="S134" s="60" t="s">
        <v>130</v>
      </c>
      <c r="T134" s="61" t="s">
        <v>131</v>
      </c>
    </row>
    <row r="135" spans="2:65" s="1" customFormat="1" ht="22.8" customHeight="1">
      <c r="B135" s="32"/>
      <c r="C135" s="64" t="s">
        <v>132</v>
      </c>
      <c r="J135" s="117">
        <f>BK135</f>
        <v>0</v>
      </c>
      <c r="L135" s="32"/>
      <c r="M135" s="62"/>
      <c r="N135" s="53"/>
      <c r="O135" s="53"/>
      <c r="P135" s="118">
        <f>P136+P456</f>
        <v>0</v>
      </c>
      <c r="Q135" s="53"/>
      <c r="R135" s="118">
        <f>R136+R456</f>
        <v>47.390154330000009</v>
      </c>
      <c r="S135" s="53"/>
      <c r="T135" s="119">
        <f>T136+T456</f>
        <v>0</v>
      </c>
      <c r="AT135" s="17" t="s">
        <v>72</v>
      </c>
      <c r="AU135" s="17" t="s">
        <v>111</v>
      </c>
      <c r="BK135" s="120">
        <f>BK136+BK456</f>
        <v>0</v>
      </c>
    </row>
    <row r="136" spans="2:65" s="11" customFormat="1" ht="25.95" customHeight="1">
      <c r="B136" s="121"/>
      <c r="D136" s="122" t="s">
        <v>72</v>
      </c>
      <c r="E136" s="123" t="s">
        <v>133</v>
      </c>
      <c r="F136" s="123" t="s">
        <v>134</v>
      </c>
      <c r="I136" s="124"/>
      <c r="J136" s="125">
        <f>BK136</f>
        <v>0</v>
      </c>
      <c r="L136" s="121"/>
      <c r="M136" s="126"/>
      <c r="P136" s="127">
        <f>P137+P161+P175+P222+P236+P413+P454</f>
        <v>0</v>
      </c>
      <c r="R136" s="127">
        <f>R137+R161+R175+R222+R236+R413+R454</f>
        <v>43.437336210000005</v>
      </c>
      <c r="T136" s="128">
        <f>T137+T161+T175+T222+T236+T413+T454</f>
        <v>0</v>
      </c>
      <c r="AR136" s="122" t="s">
        <v>80</v>
      </c>
      <c r="AT136" s="129" t="s">
        <v>72</v>
      </c>
      <c r="AU136" s="129" t="s">
        <v>73</v>
      </c>
      <c r="AY136" s="122" t="s">
        <v>135</v>
      </c>
      <c r="BK136" s="130">
        <f>BK137+BK161+BK175+BK222+BK236+BK413+BK454</f>
        <v>0</v>
      </c>
    </row>
    <row r="137" spans="2:65" s="11" customFormat="1" ht="22.8" customHeight="1">
      <c r="B137" s="121"/>
      <c r="D137" s="122" t="s">
        <v>72</v>
      </c>
      <c r="E137" s="131" t="s">
        <v>80</v>
      </c>
      <c r="F137" s="131" t="s">
        <v>328</v>
      </c>
      <c r="I137" s="124"/>
      <c r="J137" s="132">
        <f>BK137</f>
        <v>0</v>
      </c>
      <c r="L137" s="121"/>
      <c r="M137" s="126"/>
      <c r="P137" s="127">
        <f>SUM(P138:P160)</f>
        <v>0</v>
      </c>
      <c r="R137" s="127">
        <f>SUM(R138:R160)</f>
        <v>0</v>
      </c>
      <c r="T137" s="128">
        <f>SUM(T138:T160)</f>
        <v>0</v>
      </c>
      <c r="AR137" s="122" t="s">
        <v>80</v>
      </c>
      <c r="AT137" s="129" t="s">
        <v>72</v>
      </c>
      <c r="AU137" s="129" t="s">
        <v>80</v>
      </c>
      <c r="AY137" s="122" t="s">
        <v>135</v>
      </c>
      <c r="BK137" s="130">
        <f>SUM(BK138:BK160)</f>
        <v>0</v>
      </c>
    </row>
    <row r="138" spans="2:65" s="1" customFormat="1" ht="37.799999999999997" customHeight="1">
      <c r="B138" s="133"/>
      <c r="C138" s="134" t="s">
        <v>80</v>
      </c>
      <c r="D138" s="134" t="s">
        <v>138</v>
      </c>
      <c r="E138" s="135" t="s">
        <v>329</v>
      </c>
      <c r="F138" s="136" t="s">
        <v>330</v>
      </c>
      <c r="G138" s="137" t="s">
        <v>141</v>
      </c>
      <c r="H138" s="138">
        <v>22.4</v>
      </c>
      <c r="I138" s="139"/>
      <c r="J138" s="140">
        <f>ROUND(I138*H138,2)</f>
        <v>0</v>
      </c>
      <c r="K138" s="141"/>
      <c r="L138" s="32"/>
      <c r="M138" s="142" t="s">
        <v>1</v>
      </c>
      <c r="N138" s="143" t="s">
        <v>38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142</v>
      </c>
      <c r="AT138" s="146" t="s">
        <v>138</v>
      </c>
      <c r="AU138" s="146" t="s">
        <v>82</v>
      </c>
      <c r="AY138" s="17" t="s">
        <v>135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80</v>
      </c>
      <c r="BK138" s="147">
        <f>ROUND(I138*H138,2)</f>
        <v>0</v>
      </c>
      <c r="BL138" s="17" t="s">
        <v>142</v>
      </c>
      <c r="BM138" s="146" t="s">
        <v>331</v>
      </c>
    </row>
    <row r="139" spans="2:65" s="12" customFormat="1" ht="10.199999999999999">
      <c r="B139" s="148"/>
      <c r="D139" s="149" t="s">
        <v>144</v>
      </c>
      <c r="E139" s="150" t="s">
        <v>1</v>
      </c>
      <c r="F139" s="151" t="s">
        <v>332</v>
      </c>
      <c r="H139" s="150" t="s">
        <v>1</v>
      </c>
      <c r="I139" s="152"/>
      <c r="L139" s="148"/>
      <c r="M139" s="153"/>
      <c r="T139" s="154"/>
      <c r="AT139" s="150" t="s">
        <v>144</v>
      </c>
      <c r="AU139" s="150" t="s">
        <v>82</v>
      </c>
      <c r="AV139" s="12" t="s">
        <v>80</v>
      </c>
      <c r="AW139" s="12" t="s">
        <v>30</v>
      </c>
      <c r="AX139" s="12" t="s">
        <v>73</v>
      </c>
      <c r="AY139" s="150" t="s">
        <v>135</v>
      </c>
    </row>
    <row r="140" spans="2:65" s="13" customFormat="1" ht="10.199999999999999">
      <c r="B140" s="155"/>
      <c r="D140" s="149" t="s">
        <v>144</v>
      </c>
      <c r="E140" s="156" t="s">
        <v>1</v>
      </c>
      <c r="F140" s="157" t="s">
        <v>333</v>
      </c>
      <c r="H140" s="158">
        <v>22.4</v>
      </c>
      <c r="I140" s="159"/>
      <c r="L140" s="155"/>
      <c r="M140" s="160"/>
      <c r="T140" s="161"/>
      <c r="AT140" s="156" t="s">
        <v>144</v>
      </c>
      <c r="AU140" s="156" t="s">
        <v>82</v>
      </c>
      <c r="AV140" s="13" t="s">
        <v>82</v>
      </c>
      <c r="AW140" s="13" t="s">
        <v>30</v>
      </c>
      <c r="AX140" s="13" t="s">
        <v>73</v>
      </c>
      <c r="AY140" s="156" t="s">
        <v>135</v>
      </c>
    </row>
    <row r="141" spans="2:65" s="14" customFormat="1" ht="10.199999999999999">
      <c r="B141" s="162"/>
      <c r="D141" s="149" t="s">
        <v>144</v>
      </c>
      <c r="E141" s="163" t="s">
        <v>1</v>
      </c>
      <c r="F141" s="164" t="s">
        <v>147</v>
      </c>
      <c r="H141" s="165">
        <v>22.4</v>
      </c>
      <c r="I141" s="166"/>
      <c r="L141" s="162"/>
      <c r="M141" s="167"/>
      <c r="T141" s="168"/>
      <c r="AT141" s="163" t="s">
        <v>144</v>
      </c>
      <c r="AU141" s="163" t="s">
        <v>82</v>
      </c>
      <c r="AV141" s="14" t="s">
        <v>142</v>
      </c>
      <c r="AW141" s="14" t="s">
        <v>30</v>
      </c>
      <c r="AX141" s="14" t="s">
        <v>80</v>
      </c>
      <c r="AY141" s="163" t="s">
        <v>135</v>
      </c>
    </row>
    <row r="142" spans="2:65" s="1" customFormat="1" ht="24.15" customHeight="1">
      <c r="B142" s="133"/>
      <c r="C142" s="134" t="s">
        <v>82</v>
      </c>
      <c r="D142" s="134" t="s">
        <v>138</v>
      </c>
      <c r="E142" s="135" t="s">
        <v>334</v>
      </c>
      <c r="F142" s="136" t="s">
        <v>335</v>
      </c>
      <c r="G142" s="137" t="s">
        <v>141</v>
      </c>
      <c r="H142" s="138">
        <v>29.568000000000001</v>
      </c>
      <c r="I142" s="139"/>
      <c r="J142" s="140">
        <f>ROUND(I142*H142,2)</f>
        <v>0</v>
      </c>
      <c r="K142" s="141"/>
      <c r="L142" s="32"/>
      <c r="M142" s="142" t="s">
        <v>1</v>
      </c>
      <c r="N142" s="143" t="s">
        <v>38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142</v>
      </c>
      <c r="AT142" s="146" t="s">
        <v>138</v>
      </c>
      <c r="AU142" s="146" t="s">
        <v>82</v>
      </c>
      <c r="AY142" s="17" t="s">
        <v>135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80</v>
      </c>
      <c r="BK142" s="147">
        <f>ROUND(I142*H142,2)</f>
        <v>0</v>
      </c>
      <c r="BL142" s="17" t="s">
        <v>142</v>
      </c>
      <c r="BM142" s="146" t="s">
        <v>336</v>
      </c>
    </row>
    <row r="143" spans="2:65" s="13" customFormat="1" ht="10.199999999999999">
      <c r="B143" s="155"/>
      <c r="D143" s="149" t="s">
        <v>144</v>
      </c>
      <c r="E143" s="156" t="s">
        <v>1</v>
      </c>
      <c r="F143" s="157" t="s">
        <v>337</v>
      </c>
      <c r="H143" s="158">
        <v>22.4</v>
      </c>
      <c r="I143" s="159"/>
      <c r="L143" s="155"/>
      <c r="M143" s="160"/>
      <c r="T143" s="161"/>
      <c r="AT143" s="156" t="s">
        <v>144</v>
      </c>
      <c r="AU143" s="156" t="s">
        <v>82</v>
      </c>
      <c r="AV143" s="13" t="s">
        <v>82</v>
      </c>
      <c r="AW143" s="13" t="s">
        <v>30</v>
      </c>
      <c r="AX143" s="13" t="s">
        <v>73</v>
      </c>
      <c r="AY143" s="156" t="s">
        <v>135</v>
      </c>
    </row>
    <row r="144" spans="2:65" s="12" customFormat="1" ht="10.199999999999999">
      <c r="B144" s="148"/>
      <c r="D144" s="149" t="s">
        <v>144</v>
      </c>
      <c r="E144" s="150" t="s">
        <v>1</v>
      </c>
      <c r="F144" s="151" t="s">
        <v>338</v>
      </c>
      <c r="H144" s="150" t="s">
        <v>1</v>
      </c>
      <c r="I144" s="152"/>
      <c r="L144" s="148"/>
      <c r="M144" s="153"/>
      <c r="T144" s="154"/>
      <c r="AT144" s="150" t="s">
        <v>144</v>
      </c>
      <c r="AU144" s="150" t="s">
        <v>82</v>
      </c>
      <c r="AV144" s="12" t="s">
        <v>80</v>
      </c>
      <c r="AW144" s="12" t="s">
        <v>30</v>
      </c>
      <c r="AX144" s="12" t="s">
        <v>73</v>
      </c>
      <c r="AY144" s="150" t="s">
        <v>135</v>
      </c>
    </row>
    <row r="145" spans="2:65" s="13" customFormat="1" ht="10.199999999999999">
      <c r="B145" s="155"/>
      <c r="D145" s="149" t="s">
        <v>144</v>
      </c>
      <c r="E145" s="156" t="s">
        <v>1</v>
      </c>
      <c r="F145" s="157" t="s">
        <v>308</v>
      </c>
      <c r="H145" s="158">
        <v>7.1680000000000001</v>
      </c>
      <c r="I145" s="159"/>
      <c r="L145" s="155"/>
      <c r="M145" s="160"/>
      <c r="T145" s="161"/>
      <c r="AT145" s="156" t="s">
        <v>144</v>
      </c>
      <c r="AU145" s="156" t="s">
        <v>82</v>
      </c>
      <c r="AV145" s="13" t="s">
        <v>82</v>
      </c>
      <c r="AW145" s="13" t="s">
        <v>30</v>
      </c>
      <c r="AX145" s="13" t="s">
        <v>73</v>
      </c>
      <c r="AY145" s="156" t="s">
        <v>135</v>
      </c>
    </row>
    <row r="146" spans="2:65" s="14" customFormat="1" ht="10.199999999999999">
      <c r="B146" s="162"/>
      <c r="D146" s="149" t="s">
        <v>144</v>
      </c>
      <c r="E146" s="163" t="s">
        <v>1</v>
      </c>
      <c r="F146" s="164" t="s">
        <v>147</v>
      </c>
      <c r="H146" s="165">
        <v>29.568000000000001</v>
      </c>
      <c r="I146" s="166"/>
      <c r="L146" s="162"/>
      <c r="M146" s="167"/>
      <c r="T146" s="168"/>
      <c r="AT146" s="163" t="s">
        <v>144</v>
      </c>
      <c r="AU146" s="163" t="s">
        <v>82</v>
      </c>
      <c r="AV146" s="14" t="s">
        <v>142</v>
      </c>
      <c r="AW146" s="14" t="s">
        <v>30</v>
      </c>
      <c r="AX146" s="14" t="s">
        <v>80</v>
      </c>
      <c r="AY146" s="163" t="s">
        <v>135</v>
      </c>
    </row>
    <row r="147" spans="2:65" s="1" customFormat="1" ht="33" customHeight="1">
      <c r="B147" s="133"/>
      <c r="C147" s="134" t="s">
        <v>152</v>
      </c>
      <c r="D147" s="134" t="s">
        <v>138</v>
      </c>
      <c r="E147" s="135" t="s">
        <v>339</v>
      </c>
      <c r="F147" s="136" t="s">
        <v>340</v>
      </c>
      <c r="G147" s="137" t="s">
        <v>141</v>
      </c>
      <c r="H147" s="138">
        <v>15.231999999999999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38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142</v>
      </c>
      <c r="AT147" s="146" t="s">
        <v>138</v>
      </c>
      <c r="AU147" s="146" t="s">
        <v>82</v>
      </c>
      <c r="AY147" s="17" t="s">
        <v>135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80</v>
      </c>
      <c r="BK147" s="147">
        <f>ROUND(I147*H147,2)</f>
        <v>0</v>
      </c>
      <c r="BL147" s="17" t="s">
        <v>142</v>
      </c>
      <c r="BM147" s="146" t="s">
        <v>341</v>
      </c>
    </row>
    <row r="148" spans="2:65" s="13" customFormat="1" ht="10.199999999999999">
      <c r="B148" s="155"/>
      <c r="D148" s="149" t="s">
        <v>144</v>
      </c>
      <c r="E148" s="156" t="s">
        <v>1</v>
      </c>
      <c r="F148" s="157" t="s">
        <v>337</v>
      </c>
      <c r="H148" s="158">
        <v>22.4</v>
      </c>
      <c r="I148" s="159"/>
      <c r="L148" s="155"/>
      <c r="M148" s="160"/>
      <c r="T148" s="161"/>
      <c r="AT148" s="156" t="s">
        <v>144</v>
      </c>
      <c r="AU148" s="156" t="s">
        <v>82</v>
      </c>
      <c r="AV148" s="13" t="s">
        <v>82</v>
      </c>
      <c r="AW148" s="13" t="s">
        <v>30</v>
      </c>
      <c r="AX148" s="13" t="s">
        <v>73</v>
      </c>
      <c r="AY148" s="156" t="s">
        <v>135</v>
      </c>
    </row>
    <row r="149" spans="2:65" s="12" customFormat="1" ht="10.199999999999999">
      <c r="B149" s="148"/>
      <c r="D149" s="149" t="s">
        <v>144</v>
      </c>
      <c r="E149" s="150" t="s">
        <v>1</v>
      </c>
      <c r="F149" s="151" t="s">
        <v>338</v>
      </c>
      <c r="H149" s="150" t="s">
        <v>1</v>
      </c>
      <c r="I149" s="152"/>
      <c r="L149" s="148"/>
      <c r="M149" s="153"/>
      <c r="T149" s="154"/>
      <c r="AT149" s="150" t="s">
        <v>144</v>
      </c>
      <c r="AU149" s="150" t="s">
        <v>82</v>
      </c>
      <c r="AV149" s="12" t="s">
        <v>80</v>
      </c>
      <c r="AW149" s="12" t="s">
        <v>30</v>
      </c>
      <c r="AX149" s="12" t="s">
        <v>73</v>
      </c>
      <c r="AY149" s="150" t="s">
        <v>135</v>
      </c>
    </row>
    <row r="150" spans="2:65" s="13" customFormat="1" ht="10.199999999999999">
      <c r="B150" s="155"/>
      <c r="D150" s="149" t="s">
        <v>144</v>
      </c>
      <c r="E150" s="156" t="s">
        <v>1</v>
      </c>
      <c r="F150" s="157" t="s">
        <v>342</v>
      </c>
      <c r="H150" s="158">
        <v>-7.1680000000000001</v>
      </c>
      <c r="I150" s="159"/>
      <c r="L150" s="155"/>
      <c r="M150" s="160"/>
      <c r="T150" s="161"/>
      <c r="AT150" s="156" t="s">
        <v>144</v>
      </c>
      <c r="AU150" s="156" t="s">
        <v>82</v>
      </c>
      <c r="AV150" s="13" t="s">
        <v>82</v>
      </c>
      <c r="AW150" s="13" t="s">
        <v>30</v>
      </c>
      <c r="AX150" s="13" t="s">
        <v>73</v>
      </c>
      <c r="AY150" s="156" t="s">
        <v>135</v>
      </c>
    </row>
    <row r="151" spans="2:65" s="14" customFormat="1" ht="10.199999999999999">
      <c r="B151" s="162"/>
      <c r="D151" s="149" t="s">
        <v>144</v>
      </c>
      <c r="E151" s="163" t="s">
        <v>1</v>
      </c>
      <c r="F151" s="164" t="s">
        <v>147</v>
      </c>
      <c r="H151" s="165">
        <v>15.231999999999999</v>
      </c>
      <c r="I151" s="166"/>
      <c r="L151" s="162"/>
      <c r="M151" s="167"/>
      <c r="T151" s="168"/>
      <c r="AT151" s="163" t="s">
        <v>144</v>
      </c>
      <c r="AU151" s="163" t="s">
        <v>82</v>
      </c>
      <c r="AV151" s="14" t="s">
        <v>142</v>
      </c>
      <c r="AW151" s="14" t="s">
        <v>30</v>
      </c>
      <c r="AX151" s="14" t="s">
        <v>80</v>
      </c>
      <c r="AY151" s="163" t="s">
        <v>135</v>
      </c>
    </row>
    <row r="152" spans="2:65" s="1" customFormat="1" ht="24.15" customHeight="1">
      <c r="B152" s="133"/>
      <c r="C152" s="134" t="s">
        <v>142</v>
      </c>
      <c r="D152" s="134" t="s">
        <v>138</v>
      </c>
      <c r="E152" s="135" t="s">
        <v>343</v>
      </c>
      <c r="F152" s="136" t="s">
        <v>344</v>
      </c>
      <c r="G152" s="137" t="s">
        <v>141</v>
      </c>
      <c r="H152" s="138">
        <v>7.1680000000000001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38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142</v>
      </c>
      <c r="AT152" s="146" t="s">
        <v>138</v>
      </c>
      <c r="AU152" s="146" t="s">
        <v>82</v>
      </c>
      <c r="AY152" s="17" t="s">
        <v>135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80</v>
      </c>
      <c r="BK152" s="147">
        <f>ROUND(I152*H152,2)</f>
        <v>0</v>
      </c>
      <c r="BL152" s="17" t="s">
        <v>142</v>
      </c>
      <c r="BM152" s="146" t="s">
        <v>345</v>
      </c>
    </row>
    <row r="153" spans="2:65" s="13" customFormat="1" ht="10.199999999999999">
      <c r="B153" s="155"/>
      <c r="D153" s="149" t="s">
        <v>144</v>
      </c>
      <c r="E153" s="156" t="s">
        <v>1</v>
      </c>
      <c r="F153" s="157" t="s">
        <v>308</v>
      </c>
      <c r="H153" s="158">
        <v>7.1680000000000001</v>
      </c>
      <c r="I153" s="159"/>
      <c r="L153" s="155"/>
      <c r="M153" s="160"/>
      <c r="T153" s="161"/>
      <c r="AT153" s="156" t="s">
        <v>144</v>
      </c>
      <c r="AU153" s="156" t="s">
        <v>82</v>
      </c>
      <c r="AV153" s="13" t="s">
        <v>82</v>
      </c>
      <c r="AW153" s="13" t="s">
        <v>30</v>
      </c>
      <c r="AX153" s="13" t="s">
        <v>80</v>
      </c>
      <c r="AY153" s="156" t="s">
        <v>135</v>
      </c>
    </row>
    <row r="154" spans="2:65" s="1" customFormat="1" ht="33" customHeight="1">
      <c r="B154" s="133"/>
      <c r="C154" s="134" t="s">
        <v>164</v>
      </c>
      <c r="D154" s="134" t="s">
        <v>138</v>
      </c>
      <c r="E154" s="135" t="s">
        <v>346</v>
      </c>
      <c r="F154" s="136" t="s">
        <v>347</v>
      </c>
      <c r="G154" s="137" t="s">
        <v>238</v>
      </c>
      <c r="H154" s="138">
        <v>27.417999999999999</v>
      </c>
      <c r="I154" s="139"/>
      <c r="J154" s="140">
        <f>ROUND(I154*H154,2)</f>
        <v>0</v>
      </c>
      <c r="K154" s="141"/>
      <c r="L154" s="32"/>
      <c r="M154" s="142" t="s">
        <v>1</v>
      </c>
      <c r="N154" s="143" t="s">
        <v>38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142</v>
      </c>
      <c r="AT154" s="146" t="s">
        <v>138</v>
      </c>
      <c r="AU154" s="146" t="s">
        <v>82</v>
      </c>
      <c r="AY154" s="17" t="s">
        <v>135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80</v>
      </c>
      <c r="BK154" s="147">
        <f>ROUND(I154*H154,2)</f>
        <v>0</v>
      </c>
      <c r="BL154" s="17" t="s">
        <v>142</v>
      </c>
      <c r="BM154" s="146" t="s">
        <v>348</v>
      </c>
    </row>
    <row r="155" spans="2:65" s="13" customFormat="1" ht="10.199999999999999">
      <c r="B155" s="155"/>
      <c r="D155" s="149" t="s">
        <v>144</v>
      </c>
      <c r="E155" s="156" t="s">
        <v>1</v>
      </c>
      <c r="F155" s="157" t="s">
        <v>349</v>
      </c>
      <c r="H155" s="158">
        <v>27.417999999999999</v>
      </c>
      <c r="I155" s="159"/>
      <c r="L155" s="155"/>
      <c r="M155" s="160"/>
      <c r="T155" s="161"/>
      <c r="AT155" s="156" t="s">
        <v>144</v>
      </c>
      <c r="AU155" s="156" t="s">
        <v>82</v>
      </c>
      <c r="AV155" s="13" t="s">
        <v>82</v>
      </c>
      <c r="AW155" s="13" t="s">
        <v>30</v>
      </c>
      <c r="AX155" s="13" t="s">
        <v>80</v>
      </c>
      <c r="AY155" s="156" t="s">
        <v>135</v>
      </c>
    </row>
    <row r="156" spans="2:65" s="1" customFormat="1" ht="24.15" customHeight="1">
      <c r="B156" s="133"/>
      <c r="C156" s="134" t="s">
        <v>158</v>
      </c>
      <c r="D156" s="134" t="s">
        <v>138</v>
      </c>
      <c r="E156" s="135" t="s">
        <v>350</v>
      </c>
      <c r="F156" s="136" t="s">
        <v>351</v>
      </c>
      <c r="G156" s="137" t="s">
        <v>141</v>
      </c>
      <c r="H156" s="138">
        <v>7.1680000000000001</v>
      </c>
      <c r="I156" s="139"/>
      <c r="J156" s="140">
        <f>ROUND(I156*H156,2)</f>
        <v>0</v>
      </c>
      <c r="K156" s="141"/>
      <c r="L156" s="32"/>
      <c r="M156" s="142" t="s">
        <v>1</v>
      </c>
      <c r="N156" s="143" t="s">
        <v>38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142</v>
      </c>
      <c r="AT156" s="146" t="s">
        <v>138</v>
      </c>
      <c r="AU156" s="146" t="s">
        <v>82</v>
      </c>
      <c r="AY156" s="17" t="s">
        <v>135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80</v>
      </c>
      <c r="BK156" s="147">
        <f>ROUND(I156*H156,2)</f>
        <v>0</v>
      </c>
      <c r="BL156" s="17" t="s">
        <v>142</v>
      </c>
      <c r="BM156" s="146" t="s">
        <v>352</v>
      </c>
    </row>
    <row r="157" spans="2:65" s="12" customFormat="1" ht="10.199999999999999">
      <c r="B157" s="148"/>
      <c r="D157" s="149" t="s">
        <v>144</v>
      </c>
      <c r="E157" s="150" t="s">
        <v>1</v>
      </c>
      <c r="F157" s="151" t="s">
        <v>332</v>
      </c>
      <c r="H157" s="150" t="s">
        <v>1</v>
      </c>
      <c r="I157" s="152"/>
      <c r="L157" s="148"/>
      <c r="M157" s="153"/>
      <c r="T157" s="154"/>
      <c r="AT157" s="150" t="s">
        <v>144</v>
      </c>
      <c r="AU157" s="150" t="s">
        <v>82</v>
      </c>
      <c r="AV157" s="12" t="s">
        <v>80</v>
      </c>
      <c r="AW157" s="12" t="s">
        <v>30</v>
      </c>
      <c r="AX157" s="12" t="s">
        <v>73</v>
      </c>
      <c r="AY157" s="150" t="s">
        <v>135</v>
      </c>
    </row>
    <row r="158" spans="2:65" s="13" customFormat="1" ht="10.199999999999999">
      <c r="B158" s="155"/>
      <c r="D158" s="149" t="s">
        <v>144</v>
      </c>
      <c r="E158" s="156" t="s">
        <v>1</v>
      </c>
      <c r="F158" s="157" t="s">
        <v>353</v>
      </c>
      <c r="H158" s="158">
        <v>22.4</v>
      </c>
      <c r="I158" s="159"/>
      <c r="L158" s="155"/>
      <c r="M158" s="160"/>
      <c r="T158" s="161"/>
      <c r="AT158" s="156" t="s">
        <v>144</v>
      </c>
      <c r="AU158" s="156" t="s">
        <v>82</v>
      </c>
      <c r="AV158" s="13" t="s">
        <v>82</v>
      </c>
      <c r="AW158" s="13" t="s">
        <v>30</v>
      </c>
      <c r="AX158" s="13" t="s">
        <v>73</v>
      </c>
      <c r="AY158" s="156" t="s">
        <v>135</v>
      </c>
    </row>
    <row r="159" spans="2:65" s="13" customFormat="1" ht="20.399999999999999">
      <c r="B159" s="155"/>
      <c r="D159" s="149" t="s">
        <v>144</v>
      </c>
      <c r="E159" s="156" t="s">
        <v>1</v>
      </c>
      <c r="F159" s="157" t="s">
        <v>354</v>
      </c>
      <c r="H159" s="158">
        <v>-15.231999999999999</v>
      </c>
      <c r="I159" s="159"/>
      <c r="L159" s="155"/>
      <c r="M159" s="160"/>
      <c r="T159" s="161"/>
      <c r="AT159" s="156" t="s">
        <v>144</v>
      </c>
      <c r="AU159" s="156" t="s">
        <v>82</v>
      </c>
      <c r="AV159" s="13" t="s">
        <v>82</v>
      </c>
      <c r="AW159" s="13" t="s">
        <v>30</v>
      </c>
      <c r="AX159" s="13" t="s">
        <v>73</v>
      </c>
      <c r="AY159" s="156" t="s">
        <v>135</v>
      </c>
    </row>
    <row r="160" spans="2:65" s="14" customFormat="1" ht="10.199999999999999">
      <c r="B160" s="162"/>
      <c r="D160" s="149" t="s">
        <v>144</v>
      </c>
      <c r="E160" s="163" t="s">
        <v>308</v>
      </c>
      <c r="F160" s="164" t="s">
        <v>147</v>
      </c>
      <c r="H160" s="165">
        <v>7.1680000000000001</v>
      </c>
      <c r="I160" s="166"/>
      <c r="L160" s="162"/>
      <c r="M160" s="167"/>
      <c r="T160" s="168"/>
      <c r="AT160" s="163" t="s">
        <v>144</v>
      </c>
      <c r="AU160" s="163" t="s">
        <v>82</v>
      </c>
      <c r="AV160" s="14" t="s">
        <v>142</v>
      </c>
      <c r="AW160" s="14" t="s">
        <v>30</v>
      </c>
      <c r="AX160" s="14" t="s">
        <v>80</v>
      </c>
      <c r="AY160" s="163" t="s">
        <v>135</v>
      </c>
    </row>
    <row r="161" spans="2:65" s="11" customFormat="1" ht="22.8" customHeight="1">
      <c r="B161" s="121"/>
      <c r="D161" s="122" t="s">
        <v>72</v>
      </c>
      <c r="E161" s="131" t="s">
        <v>82</v>
      </c>
      <c r="F161" s="131" t="s">
        <v>355</v>
      </c>
      <c r="I161" s="124"/>
      <c r="J161" s="132">
        <f>BK161</f>
        <v>0</v>
      </c>
      <c r="L161" s="121"/>
      <c r="M161" s="126"/>
      <c r="P161" s="127">
        <f>SUM(P162:P174)</f>
        <v>0</v>
      </c>
      <c r="R161" s="127">
        <f>SUM(R162:R174)</f>
        <v>1.0480148</v>
      </c>
      <c r="T161" s="128">
        <f>SUM(T162:T174)</f>
        <v>0</v>
      </c>
      <c r="AR161" s="122" t="s">
        <v>80</v>
      </c>
      <c r="AT161" s="129" t="s">
        <v>72</v>
      </c>
      <c r="AU161" s="129" t="s">
        <v>80</v>
      </c>
      <c r="AY161" s="122" t="s">
        <v>135</v>
      </c>
      <c r="BK161" s="130">
        <f>SUM(BK162:BK174)</f>
        <v>0</v>
      </c>
    </row>
    <row r="162" spans="2:65" s="1" customFormat="1" ht="24.15" customHeight="1">
      <c r="B162" s="133"/>
      <c r="C162" s="134" t="s">
        <v>173</v>
      </c>
      <c r="D162" s="134" t="s">
        <v>138</v>
      </c>
      <c r="E162" s="135" t="s">
        <v>356</v>
      </c>
      <c r="F162" s="136" t="s">
        <v>357</v>
      </c>
      <c r="G162" s="137" t="s">
        <v>141</v>
      </c>
      <c r="H162" s="138">
        <v>0.4</v>
      </c>
      <c r="I162" s="139"/>
      <c r="J162" s="140">
        <f>ROUND(I162*H162,2)</f>
        <v>0</v>
      </c>
      <c r="K162" s="141"/>
      <c r="L162" s="32"/>
      <c r="M162" s="142" t="s">
        <v>1</v>
      </c>
      <c r="N162" s="143" t="s">
        <v>38</v>
      </c>
      <c r="P162" s="144">
        <f>O162*H162</f>
        <v>0</v>
      </c>
      <c r="Q162" s="144">
        <v>2.5018699999999998</v>
      </c>
      <c r="R162" s="144">
        <f>Q162*H162</f>
        <v>1.000748</v>
      </c>
      <c r="S162" s="144">
        <v>0</v>
      </c>
      <c r="T162" s="145">
        <f>S162*H162</f>
        <v>0</v>
      </c>
      <c r="AR162" s="146" t="s">
        <v>142</v>
      </c>
      <c r="AT162" s="146" t="s">
        <v>138</v>
      </c>
      <c r="AU162" s="146" t="s">
        <v>82</v>
      </c>
      <c r="AY162" s="17" t="s">
        <v>135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7" t="s">
        <v>80</v>
      </c>
      <c r="BK162" s="147">
        <f>ROUND(I162*H162,2)</f>
        <v>0</v>
      </c>
      <c r="BL162" s="17" t="s">
        <v>142</v>
      </c>
      <c r="BM162" s="146" t="s">
        <v>358</v>
      </c>
    </row>
    <row r="163" spans="2:65" s="12" customFormat="1" ht="10.199999999999999">
      <c r="B163" s="148"/>
      <c r="D163" s="149" t="s">
        <v>144</v>
      </c>
      <c r="E163" s="150" t="s">
        <v>1</v>
      </c>
      <c r="F163" s="151" t="s">
        <v>145</v>
      </c>
      <c r="H163" s="150" t="s">
        <v>1</v>
      </c>
      <c r="I163" s="152"/>
      <c r="L163" s="148"/>
      <c r="M163" s="153"/>
      <c r="T163" s="154"/>
      <c r="AT163" s="150" t="s">
        <v>144</v>
      </c>
      <c r="AU163" s="150" t="s">
        <v>82</v>
      </c>
      <c r="AV163" s="12" t="s">
        <v>80</v>
      </c>
      <c r="AW163" s="12" t="s">
        <v>30</v>
      </c>
      <c r="AX163" s="12" t="s">
        <v>73</v>
      </c>
      <c r="AY163" s="150" t="s">
        <v>135</v>
      </c>
    </row>
    <row r="164" spans="2:65" s="13" customFormat="1" ht="10.199999999999999">
      <c r="B164" s="155"/>
      <c r="D164" s="149" t="s">
        <v>144</v>
      </c>
      <c r="E164" s="156" t="s">
        <v>1</v>
      </c>
      <c r="F164" s="157" t="s">
        <v>146</v>
      </c>
      <c r="H164" s="158">
        <v>0.4</v>
      </c>
      <c r="I164" s="159"/>
      <c r="L164" s="155"/>
      <c r="M164" s="160"/>
      <c r="T164" s="161"/>
      <c r="AT164" s="156" t="s">
        <v>144</v>
      </c>
      <c r="AU164" s="156" t="s">
        <v>82</v>
      </c>
      <c r="AV164" s="13" t="s">
        <v>82</v>
      </c>
      <c r="AW164" s="13" t="s">
        <v>30</v>
      </c>
      <c r="AX164" s="13" t="s">
        <v>73</v>
      </c>
      <c r="AY164" s="156" t="s">
        <v>135</v>
      </c>
    </row>
    <row r="165" spans="2:65" s="14" customFormat="1" ht="10.199999999999999">
      <c r="B165" s="162"/>
      <c r="D165" s="149" t="s">
        <v>144</v>
      </c>
      <c r="E165" s="163" t="s">
        <v>1</v>
      </c>
      <c r="F165" s="164" t="s">
        <v>147</v>
      </c>
      <c r="H165" s="165">
        <v>0.4</v>
      </c>
      <c r="I165" s="166"/>
      <c r="L165" s="162"/>
      <c r="M165" s="167"/>
      <c r="T165" s="168"/>
      <c r="AT165" s="163" t="s">
        <v>144</v>
      </c>
      <c r="AU165" s="163" t="s">
        <v>82</v>
      </c>
      <c r="AV165" s="14" t="s">
        <v>142</v>
      </c>
      <c r="AW165" s="14" t="s">
        <v>30</v>
      </c>
      <c r="AX165" s="14" t="s">
        <v>80</v>
      </c>
      <c r="AY165" s="163" t="s">
        <v>135</v>
      </c>
    </row>
    <row r="166" spans="2:65" s="1" customFormat="1" ht="16.5" customHeight="1">
      <c r="B166" s="133"/>
      <c r="C166" s="134" t="s">
        <v>171</v>
      </c>
      <c r="D166" s="134" t="s">
        <v>138</v>
      </c>
      <c r="E166" s="135" t="s">
        <v>359</v>
      </c>
      <c r="F166" s="136" t="s">
        <v>360</v>
      </c>
      <c r="G166" s="137" t="s">
        <v>150</v>
      </c>
      <c r="H166" s="138">
        <v>1.8</v>
      </c>
      <c r="I166" s="139"/>
      <c r="J166" s="140">
        <f>ROUND(I166*H166,2)</f>
        <v>0</v>
      </c>
      <c r="K166" s="141"/>
      <c r="L166" s="32"/>
      <c r="M166" s="142" t="s">
        <v>1</v>
      </c>
      <c r="N166" s="143" t="s">
        <v>38</v>
      </c>
      <c r="P166" s="144">
        <f>O166*H166</f>
        <v>0</v>
      </c>
      <c r="Q166" s="144">
        <v>2.6900000000000001E-3</v>
      </c>
      <c r="R166" s="144">
        <f>Q166*H166</f>
        <v>4.8419999999999999E-3</v>
      </c>
      <c r="S166" s="144">
        <v>0</v>
      </c>
      <c r="T166" s="145">
        <f>S166*H166</f>
        <v>0</v>
      </c>
      <c r="AR166" s="146" t="s">
        <v>142</v>
      </c>
      <c r="AT166" s="146" t="s">
        <v>138</v>
      </c>
      <c r="AU166" s="146" t="s">
        <v>82</v>
      </c>
      <c r="AY166" s="17" t="s">
        <v>135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80</v>
      </c>
      <c r="BK166" s="147">
        <f>ROUND(I166*H166,2)</f>
        <v>0</v>
      </c>
      <c r="BL166" s="17" t="s">
        <v>142</v>
      </c>
      <c r="BM166" s="146" t="s">
        <v>361</v>
      </c>
    </row>
    <row r="167" spans="2:65" s="12" customFormat="1" ht="10.199999999999999">
      <c r="B167" s="148"/>
      <c r="D167" s="149" t="s">
        <v>144</v>
      </c>
      <c r="E167" s="150" t="s">
        <v>1</v>
      </c>
      <c r="F167" s="151" t="s">
        <v>145</v>
      </c>
      <c r="H167" s="150" t="s">
        <v>1</v>
      </c>
      <c r="I167" s="152"/>
      <c r="L167" s="148"/>
      <c r="M167" s="153"/>
      <c r="T167" s="154"/>
      <c r="AT167" s="150" t="s">
        <v>144</v>
      </c>
      <c r="AU167" s="150" t="s">
        <v>82</v>
      </c>
      <c r="AV167" s="12" t="s">
        <v>80</v>
      </c>
      <c r="AW167" s="12" t="s">
        <v>30</v>
      </c>
      <c r="AX167" s="12" t="s">
        <v>73</v>
      </c>
      <c r="AY167" s="150" t="s">
        <v>135</v>
      </c>
    </row>
    <row r="168" spans="2:65" s="13" customFormat="1" ht="10.199999999999999">
      <c r="B168" s="155"/>
      <c r="D168" s="149" t="s">
        <v>144</v>
      </c>
      <c r="E168" s="156" t="s">
        <v>1</v>
      </c>
      <c r="F168" s="157" t="s">
        <v>362</v>
      </c>
      <c r="H168" s="158">
        <v>1.8</v>
      </c>
      <c r="I168" s="159"/>
      <c r="L168" s="155"/>
      <c r="M168" s="160"/>
      <c r="T168" s="161"/>
      <c r="AT168" s="156" t="s">
        <v>144</v>
      </c>
      <c r="AU168" s="156" t="s">
        <v>82</v>
      </c>
      <c r="AV168" s="13" t="s">
        <v>82</v>
      </c>
      <c r="AW168" s="13" t="s">
        <v>30</v>
      </c>
      <c r="AX168" s="13" t="s">
        <v>73</v>
      </c>
      <c r="AY168" s="156" t="s">
        <v>135</v>
      </c>
    </row>
    <row r="169" spans="2:65" s="14" customFormat="1" ht="10.199999999999999">
      <c r="B169" s="162"/>
      <c r="D169" s="149" t="s">
        <v>144</v>
      </c>
      <c r="E169" s="163" t="s">
        <v>1</v>
      </c>
      <c r="F169" s="164" t="s">
        <v>147</v>
      </c>
      <c r="H169" s="165">
        <v>1.8</v>
      </c>
      <c r="I169" s="166"/>
      <c r="L169" s="162"/>
      <c r="M169" s="167"/>
      <c r="T169" s="168"/>
      <c r="AT169" s="163" t="s">
        <v>144</v>
      </c>
      <c r="AU169" s="163" t="s">
        <v>82</v>
      </c>
      <c r="AV169" s="14" t="s">
        <v>142</v>
      </c>
      <c r="AW169" s="14" t="s">
        <v>30</v>
      </c>
      <c r="AX169" s="14" t="s">
        <v>80</v>
      </c>
      <c r="AY169" s="163" t="s">
        <v>135</v>
      </c>
    </row>
    <row r="170" spans="2:65" s="1" customFormat="1" ht="16.5" customHeight="1">
      <c r="B170" s="133"/>
      <c r="C170" s="134" t="s">
        <v>136</v>
      </c>
      <c r="D170" s="134" t="s">
        <v>138</v>
      </c>
      <c r="E170" s="135" t="s">
        <v>363</v>
      </c>
      <c r="F170" s="136" t="s">
        <v>364</v>
      </c>
      <c r="G170" s="137" t="s">
        <v>150</v>
      </c>
      <c r="H170" s="138">
        <v>1.8</v>
      </c>
      <c r="I170" s="139"/>
      <c r="J170" s="140">
        <f>ROUND(I170*H170,2)</f>
        <v>0</v>
      </c>
      <c r="K170" s="141"/>
      <c r="L170" s="32"/>
      <c r="M170" s="142" t="s">
        <v>1</v>
      </c>
      <c r="N170" s="143" t="s">
        <v>38</v>
      </c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AR170" s="146" t="s">
        <v>142</v>
      </c>
      <c r="AT170" s="146" t="s">
        <v>138</v>
      </c>
      <c r="AU170" s="146" t="s">
        <v>82</v>
      </c>
      <c r="AY170" s="17" t="s">
        <v>135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7" t="s">
        <v>80</v>
      </c>
      <c r="BK170" s="147">
        <f>ROUND(I170*H170,2)</f>
        <v>0</v>
      </c>
      <c r="BL170" s="17" t="s">
        <v>142</v>
      </c>
      <c r="BM170" s="146" t="s">
        <v>365</v>
      </c>
    </row>
    <row r="171" spans="2:65" s="1" customFormat="1" ht="21.75" customHeight="1">
      <c r="B171" s="133"/>
      <c r="C171" s="134" t="s">
        <v>176</v>
      </c>
      <c r="D171" s="134" t="s">
        <v>138</v>
      </c>
      <c r="E171" s="135" t="s">
        <v>366</v>
      </c>
      <c r="F171" s="136" t="s">
        <v>367</v>
      </c>
      <c r="G171" s="137" t="s">
        <v>238</v>
      </c>
      <c r="H171" s="138">
        <v>0.04</v>
      </c>
      <c r="I171" s="139"/>
      <c r="J171" s="140">
        <f>ROUND(I171*H171,2)</f>
        <v>0</v>
      </c>
      <c r="K171" s="141"/>
      <c r="L171" s="32"/>
      <c r="M171" s="142" t="s">
        <v>1</v>
      </c>
      <c r="N171" s="143" t="s">
        <v>38</v>
      </c>
      <c r="P171" s="144">
        <f>O171*H171</f>
        <v>0</v>
      </c>
      <c r="Q171" s="144">
        <v>1.0606199999999999</v>
      </c>
      <c r="R171" s="144">
        <f>Q171*H171</f>
        <v>4.2424799999999999E-2</v>
      </c>
      <c r="S171" s="144">
        <v>0</v>
      </c>
      <c r="T171" s="145">
        <f>S171*H171</f>
        <v>0</v>
      </c>
      <c r="AR171" s="146" t="s">
        <v>142</v>
      </c>
      <c r="AT171" s="146" t="s">
        <v>138</v>
      </c>
      <c r="AU171" s="146" t="s">
        <v>82</v>
      </c>
      <c r="AY171" s="17" t="s">
        <v>135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80</v>
      </c>
      <c r="BK171" s="147">
        <f>ROUND(I171*H171,2)</f>
        <v>0</v>
      </c>
      <c r="BL171" s="17" t="s">
        <v>142</v>
      </c>
      <c r="BM171" s="146" t="s">
        <v>368</v>
      </c>
    </row>
    <row r="172" spans="2:65" s="12" customFormat="1" ht="10.199999999999999">
      <c r="B172" s="148"/>
      <c r="D172" s="149" t="s">
        <v>144</v>
      </c>
      <c r="E172" s="150" t="s">
        <v>1</v>
      </c>
      <c r="F172" s="151" t="s">
        <v>369</v>
      </c>
      <c r="H172" s="150" t="s">
        <v>1</v>
      </c>
      <c r="I172" s="152"/>
      <c r="L172" s="148"/>
      <c r="M172" s="153"/>
      <c r="T172" s="154"/>
      <c r="AT172" s="150" t="s">
        <v>144</v>
      </c>
      <c r="AU172" s="150" t="s">
        <v>82</v>
      </c>
      <c r="AV172" s="12" t="s">
        <v>80</v>
      </c>
      <c r="AW172" s="12" t="s">
        <v>30</v>
      </c>
      <c r="AX172" s="12" t="s">
        <v>73</v>
      </c>
      <c r="AY172" s="150" t="s">
        <v>135</v>
      </c>
    </row>
    <row r="173" spans="2:65" s="13" customFormat="1" ht="10.199999999999999">
      <c r="B173" s="155"/>
      <c r="D173" s="149" t="s">
        <v>144</v>
      </c>
      <c r="E173" s="156" t="s">
        <v>1</v>
      </c>
      <c r="F173" s="157" t="s">
        <v>370</v>
      </c>
      <c r="H173" s="158">
        <v>0.04</v>
      </c>
      <c r="I173" s="159"/>
      <c r="L173" s="155"/>
      <c r="M173" s="160"/>
      <c r="T173" s="161"/>
      <c r="AT173" s="156" t="s">
        <v>144</v>
      </c>
      <c r="AU173" s="156" t="s">
        <v>82</v>
      </c>
      <c r="AV173" s="13" t="s">
        <v>82</v>
      </c>
      <c r="AW173" s="13" t="s">
        <v>30</v>
      </c>
      <c r="AX173" s="13" t="s">
        <v>73</v>
      </c>
      <c r="AY173" s="156" t="s">
        <v>135</v>
      </c>
    </row>
    <row r="174" spans="2:65" s="14" customFormat="1" ht="10.199999999999999">
      <c r="B174" s="162"/>
      <c r="D174" s="149" t="s">
        <v>144</v>
      </c>
      <c r="E174" s="163" t="s">
        <v>1</v>
      </c>
      <c r="F174" s="164" t="s">
        <v>147</v>
      </c>
      <c r="H174" s="165">
        <v>0.04</v>
      </c>
      <c r="I174" s="166"/>
      <c r="L174" s="162"/>
      <c r="M174" s="167"/>
      <c r="T174" s="168"/>
      <c r="AT174" s="163" t="s">
        <v>144</v>
      </c>
      <c r="AU174" s="163" t="s">
        <v>82</v>
      </c>
      <c r="AV174" s="14" t="s">
        <v>142</v>
      </c>
      <c r="AW174" s="14" t="s">
        <v>30</v>
      </c>
      <c r="AX174" s="14" t="s">
        <v>80</v>
      </c>
      <c r="AY174" s="163" t="s">
        <v>135</v>
      </c>
    </row>
    <row r="175" spans="2:65" s="11" customFormat="1" ht="22.8" customHeight="1">
      <c r="B175" s="121"/>
      <c r="D175" s="122" t="s">
        <v>72</v>
      </c>
      <c r="E175" s="131" t="s">
        <v>152</v>
      </c>
      <c r="F175" s="131" t="s">
        <v>371</v>
      </c>
      <c r="I175" s="124"/>
      <c r="J175" s="132">
        <f>BK175</f>
        <v>0</v>
      </c>
      <c r="L175" s="121"/>
      <c r="M175" s="126"/>
      <c r="P175" s="127">
        <f>SUM(P176:P221)</f>
        <v>0</v>
      </c>
      <c r="R175" s="127">
        <f>SUM(R176:R221)</f>
        <v>10.606758020000001</v>
      </c>
      <c r="T175" s="128">
        <f>SUM(T176:T221)</f>
        <v>0</v>
      </c>
      <c r="AR175" s="122" t="s">
        <v>80</v>
      </c>
      <c r="AT175" s="129" t="s">
        <v>72</v>
      </c>
      <c r="AU175" s="129" t="s">
        <v>80</v>
      </c>
      <c r="AY175" s="122" t="s">
        <v>135</v>
      </c>
      <c r="BK175" s="130">
        <f>SUM(BK176:BK221)</f>
        <v>0</v>
      </c>
    </row>
    <row r="176" spans="2:65" s="1" customFormat="1" ht="37.799999999999997" customHeight="1">
      <c r="B176" s="133"/>
      <c r="C176" s="134" t="s">
        <v>190</v>
      </c>
      <c r="D176" s="134" t="s">
        <v>138</v>
      </c>
      <c r="E176" s="135" t="s">
        <v>372</v>
      </c>
      <c r="F176" s="136" t="s">
        <v>373</v>
      </c>
      <c r="G176" s="137" t="s">
        <v>197</v>
      </c>
      <c r="H176" s="138">
        <v>4</v>
      </c>
      <c r="I176" s="139"/>
      <c r="J176" s="140">
        <f>ROUND(I176*H176,2)</f>
        <v>0</v>
      </c>
      <c r="K176" s="141"/>
      <c r="L176" s="32"/>
      <c r="M176" s="142" t="s">
        <v>1</v>
      </c>
      <c r="N176" s="143" t="s">
        <v>38</v>
      </c>
      <c r="P176" s="144">
        <f>O176*H176</f>
        <v>0</v>
      </c>
      <c r="Q176" s="144">
        <v>0.18142</v>
      </c>
      <c r="R176" s="144">
        <f>Q176*H176</f>
        <v>0.72567999999999999</v>
      </c>
      <c r="S176" s="144">
        <v>0</v>
      </c>
      <c r="T176" s="145">
        <f>S176*H176</f>
        <v>0</v>
      </c>
      <c r="AR176" s="146" t="s">
        <v>142</v>
      </c>
      <c r="AT176" s="146" t="s">
        <v>138</v>
      </c>
      <c r="AU176" s="146" t="s">
        <v>82</v>
      </c>
      <c r="AY176" s="17" t="s">
        <v>135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80</v>
      </c>
      <c r="BK176" s="147">
        <f>ROUND(I176*H176,2)</f>
        <v>0</v>
      </c>
      <c r="BL176" s="17" t="s">
        <v>142</v>
      </c>
      <c r="BM176" s="146" t="s">
        <v>374</v>
      </c>
    </row>
    <row r="177" spans="2:65" s="13" customFormat="1" ht="10.199999999999999">
      <c r="B177" s="155"/>
      <c r="D177" s="149" t="s">
        <v>144</v>
      </c>
      <c r="E177" s="156" t="s">
        <v>1</v>
      </c>
      <c r="F177" s="157" t="s">
        <v>142</v>
      </c>
      <c r="H177" s="158">
        <v>4</v>
      </c>
      <c r="I177" s="159"/>
      <c r="L177" s="155"/>
      <c r="M177" s="160"/>
      <c r="T177" s="161"/>
      <c r="AT177" s="156" t="s">
        <v>144</v>
      </c>
      <c r="AU177" s="156" t="s">
        <v>82</v>
      </c>
      <c r="AV177" s="13" t="s">
        <v>82</v>
      </c>
      <c r="AW177" s="13" t="s">
        <v>30</v>
      </c>
      <c r="AX177" s="13" t="s">
        <v>73</v>
      </c>
      <c r="AY177" s="156" t="s">
        <v>135</v>
      </c>
    </row>
    <row r="178" spans="2:65" s="14" customFormat="1" ht="10.199999999999999">
      <c r="B178" s="162"/>
      <c r="D178" s="149" t="s">
        <v>144</v>
      </c>
      <c r="E178" s="163" t="s">
        <v>1</v>
      </c>
      <c r="F178" s="164" t="s">
        <v>147</v>
      </c>
      <c r="H178" s="165">
        <v>4</v>
      </c>
      <c r="I178" s="166"/>
      <c r="L178" s="162"/>
      <c r="M178" s="167"/>
      <c r="T178" s="168"/>
      <c r="AT178" s="163" t="s">
        <v>144</v>
      </c>
      <c r="AU178" s="163" t="s">
        <v>82</v>
      </c>
      <c r="AV178" s="14" t="s">
        <v>142</v>
      </c>
      <c r="AW178" s="14" t="s">
        <v>30</v>
      </c>
      <c r="AX178" s="14" t="s">
        <v>80</v>
      </c>
      <c r="AY178" s="163" t="s">
        <v>135</v>
      </c>
    </row>
    <row r="179" spans="2:65" s="1" customFormat="1" ht="24.15" customHeight="1">
      <c r="B179" s="133"/>
      <c r="C179" s="134" t="s">
        <v>180</v>
      </c>
      <c r="D179" s="134" t="s">
        <v>138</v>
      </c>
      <c r="E179" s="135" t="s">
        <v>375</v>
      </c>
      <c r="F179" s="136" t="s">
        <v>376</v>
      </c>
      <c r="G179" s="137" t="s">
        <v>141</v>
      </c>
      <c r="H179" s="138">
        <v>0.315</v>
      </c>
      <c r="I179" s="139"/>
      <c r="J179" s="140">
        <f>ROUND(I179*H179,2)</f>
        <v>0</v>
      </c>
      <c r="K179" s="141"/>
      <c r="L179" s="32"/>
      <c r="M179" s="142" t="s">
        <v>1</v>
      </c>
      <c r="N179" s="143" t="s">
        <v>38</v>
      </c>
      <c r="P179" s="144">
        <f>O179*H179</f>
        <v>0</v>
      </c>
      <c r="Q179" s="144">
        <v>1.8774999999999999</v>
      </c>
      <c r="R179" s="144">
        <f>Q179*H179</f>
        <v>0.59141250000000001</v>
      </c>
      <c r="S179" s="144">
        <v>0</v>
      </c>
      <c r="T179" s="145">
        <f>S179*H179</f>
        <v>0</v>
      </c>
      <c r="AR179" s="146" t="s">
        <v>142</v>
      </c>
      <c r="AT179" s="146" t="s">
        <v>138</v>
      </c>
      <c r="AU179" s="146" t="s">
        <v>82</v>
      </c>
      <c r="AY179" s="17" t="s">
        <v>135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80</v>
      </c>
      <c r="BK179" s="147">
        <f>ROUND(I179*H179,2)</f>
        <v>0</v>
      </c>
      <c r="BL179" s="17" t="s">
        <v>142</v>
      </c>
      <c r="BM179" s="146" t="s">
        <v>377</v>
      </c>
    </row>
    <row r="180" spans="2:65" s="12" customFormat="1" ht="10.199999999999999">
      <c r="B180" s="148"/>
      <c r="D180" s="149" t="s">
        <v>144</v>
      </c>
      <c r="E180" s="150" t="s">
        <v>1</v>
      </c>
      <c r="F180" s="151" t="s">
        <v>378</v>
      </c>
      <c r="H180" s="150" t="s">
        <v>1</v>
      </c>
      <c r="I180" s="152"/>
      <c r="L180" s="148"/>
      <c r="M180" s="153"/>
      <c r="T180" s="154"/>
      <c r="AT180" s="150" t="s">
        <v>144</v>
      </c>
      <c r="AU180" s="150" t="s">
        <v>82</v>
      </c>
      <c r="AV180" s="12" t="s">
        <v>80</v>
      </c>
      <c r="AW180" s="12" t="s">
        <v>30</v>
      </c>
      <c r="AX180" s="12" t="s">
        <v>73</v>
      </c>
      <c r="AY180" s="150" t="s">
        <v>135</v>
      </c>
    </row>
    <row r="181" spans="2:65" s="13" customFormat="1" ht="10.199999999999999">
      <c r="B181" s="155"/>
      <c r="D181" s="149" t="s">
        <v>144</v>
      </c>
      <c r="E181" s="156" t="s">
        <v>1</v>
      </c>
      <c r="F181" s="157" t="s">
        <v>379</v>
      </c>
      <c r="H181" s="158">
        <v>0.315</v>
      </c>
      <c r="I181" s="159"/>
      <c r="L181" s="155"/>
      <c r="M181" s="160"/>
      <c r="T181" s="161"/>
      <c r="AT181" s="156" t="s">
        <v>144</v>
      </c>
      <c r="AU181" s="156" t="s">
        <v>82</v>
      </c>
      <c r="AV181" s="13" t="s">
        <v>82</v>
      </c>
      <c r="AW181" s="13" t="s">
        <v>30</v>
      </c>
      <c r="AX181" s="13" t="s">
        <v>73</v>
      </c>
      <c r="AY181" s="156" t="s">
        <v>135</v>
      </c>
    </row>
    <row r="182" spans="2:65" s="14" customFormat="1" ht="10.199999999999999">
      <c r="B182" s="162"/>
      <c r="D182" s="149" t="s">
        <v>144</v>
      </c>
      <c r="E182" s="163" t="s">
        <v>1</v>
      </c>
      <c r="F182" s="164" t="s">
        <v>147</v>
      </c>
      <c r="H182" s="165">
        <v>0.315</v>
      </c>
      <c r="I182" s="166"/>
      <c r="L182" s="162"/>
      <c r="M182" s="167"/>
      <c r="T182" s="168"/>
      <c r="AT182" s="163" t="s">
        <v>144</v>
      </c>
      <c r="AU182" s="163" t="s">
        <v>82</v>
      </c>
      <c r="AV182" s="14" t="s">
        <v>142</v>
      </c>
      <c r="AW182" s="14" t="s">
        <v>30</v>
      </c>
      <c r="AX182" s="14" t="s">
        <v>80</v>
      </c>
      <c r="AY182" s="163" t="s">
        <v>135</v>
      </c>
    </row>
    <row r="183" spans="2:65" s="1" customFormat="1" ht="37.799999999999997" customHeight="1">
      <c r="B183" s="133"/>
      <c r="C183" s="134" t="s">
        <v>200</v>
      </c>
      <c r="D183" s="134" t="s">
        <v>138</v>
      </c>
      <c r="E183" s="135" t="s">
        <v>380</v>
      </c>
      <c r="F183" s="136" t="s">
        <v>381</v>
      </c>
      <c r="G183" s="137" t="s">
        <v>382</v>
      </c>
      <c r="H183" s="138">
        <v>1</v>
      </c>
      <c r="I183" s="139"/>
      <c r="J183" s="140">
        <f>ROUND(I183*H183,2)</f>
        <v>0</v>
      </c>
      <c r="K183" s="141"/>
      <c r="L183" s="32"/>
      <c r="M183" s="142" t="s">
        <v>1</v>
      </c>
      <c r="N183" s="143" t="s">
        <v>38</v>
      </c>
      <c r="P183" s="144">
        <f>O183*H183</f>
        <v>0</v>
      </c>
      <c r="Q183" s="144">
        <v>0.62839</v>
      </c>
      <c r="R183" s="144">
        <f>Q183*H183</f>
        <v>0.62839</v>
      </c>
      <c r="S183" s="144">
        <v>0</v>
      </c>
      <c r="T183" s="145">
        <f>S183*H183</f>
        <v>0</v>
      </c>
      <c r="AR183" s="146" t="s">
        <v>142</v>
      </c>
      <c r="AT183" s="146" t="s">
        <v>138</v>
      </c>
      <c r="AU183" s="146" t="s">
        <v>82</v>
      </c>
      <c r="AY183" s="17" t="s">
        <v>135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7" t="s">
        <v>80</v>
      </c>
      <c r="BK183" s="147">
        <f>ROUND(I183*H183,2)</f>
        <v>0</v>
      </c>
      <c r="BL183" s="17" t="s">
        <v>142</v>
      </c>
      <c r="BM183" s="146" t="s">
        <v>383</v>
      </c>
    </row>
    <row r="184" spans="2:65" s="13" customFormat="1" ht="10.199999999999999">
      <c r="B184" s="155"/>
      <c r="D184" s="149" t="s">
        <v>144</v>
      </c>
      <c r="E184" s="156" t="s">
        <v>1</v>
      </c>
      <c r="F184" s="157" t="s">
        <v>80</v>
      </c>
      <c r="H184" s="158">
        <v>1</v>
      </c>
      <c r="I184" s="159"/>
      <c r="L184" s="155"/>
      <c r="M184" s="160"/>
      <c r="T184" s="161"/>
      <c r="AT184" s="156" t="s">
        <v>144</v>
      </c>
      <c r="AU184" s="156" t="s">
        <v>82</v>
      </c>
      <c r="AV184" s="13" t="s">
        <v>82</v>
      </c>
      <c r="AW184" s="13" t="s">
        <v>30</v>
      </c>
      <c r="AX184" s="13" t="s">
        <v>80</v>
      </c>
      <c r="AY184" s="156" t="s">
        <v>135</v>
      </c>
    </row>
    <row r="185" spans="2:65" s="1" customFormat="1" ht="44.25" customHeight="1">
      <c r="B185" s="133"/>
      <c r="C185" s="134" t="s">
        <v>184</v>
      </c>
      <c r="D185" s="134" t="s">
        <v>138</v>
      </c>
      <c r="E185" s="135" t="s">
        <v>384</v>
      </c>
      <c r="F185" s="136" t="s">
        <v>385</v>
      </c>
      <c r="G185" s="137" t="s">
        <v>207</v>
      </c>
      <c r="H185" s="138">
        <v>4.5</v>
      </c>
      <c r="I185" s="139"/>
      <c r="J185" s="140">
        <f>ROUND(I185*H185,2)</f>
        <v>0</v>
      </c>
      <c r="K185" s="141"/>
      <c r="L185" s="32"/>
      <c r="M185" s="142" t="s">
        <v>1</v>
      </c>
      <c r="N185" s="143" t="s">
        <v>38</v>
      </c>
      <c r="P185" s="144">
        <f>O185*H185</f>
        <v>0</v>
      </c>
      <c r="Q185" s="144">
        <v>0.14634</v>
      </c>
      <c r="R185" s="144">
        <f>Q185*H185</f>
        <v>0.65852999999999995</v>
      </c>
      <c r="S185" s="144">
        <v>0</v>
      </c>
      <c r="T185" s="145">
        <f>S185*H185</f>
        <v>0</v>
      </c>
      <c r="AR185" s="146" t="s">
        <v>142</v>
      </c>
      <c r="AT185" s="146" t="s">
        <v>138</v>
      </c>
      <c r="AU185" s="146" t="s">
        <v>82</v>
      </c>
      <c r="AY185" s="17" t="s">
        <v>135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80</v>
      </c>
      <c r="BK185" s="147">
        <f>ROUND(I185*H185,2)</f>
        <v>0</v>
      </c>
      <c r="BL185" s="17" t="s">
        <v>142</v>
      </c>
      <c r="BM185" s="146" t="s">
        <v>386</v>
      </c>
    </row>
    <row r="186" spans="2:65" s="13" customFormat="1" ht="10.199999999999999">
      <c r="B186" s="155"/>
      <c r="D186" s="149" t="s">
        <v>144</v>
      </c>
      <c r="E186" s="156" t="s">
        <v>1</v>
      </c>
      <c r="F186" s="157" t="s">
        <v>387</v>
      </c>
      <c r="H186" s="158">
        <v>4.5</v>
      </c>
      <c r="I186" s="159"/>
      <c r="L186" s="155"/>
      <c r="M186" s="160"/>
      <c r="T186" s="161"/>
      <c r="AT186" s="156" t="s">
        <v>144</v>
      </c>
      <c r="AU186" s="156" t="s">
        <v>82</v>
      </c>
      <c r="AV186" s="13" t="s">
        <v>82</v>
      </c>
      <c r="AW186" s="13" t="s">
        <v>30</v>
      </c>
      <c r="AX186" s="13" t="s">
        <v>80</v>
      </c>
      <c r="AY186" s="156" t="s">
        <v>135</v>
      </c>
    </row>
    <row r="187" spans="2:65" s="1" customFormat="1" ht="33" customHeight="1">
      <c r="B187" s="133"/>
      <c r="C187" s="134" t="s">
        <v>8</v>
      </c>
      <c r="D187" s="134" t="s">
        <v>138</v>
      </c>
      <c r="E187" s="135" t="s">
        <v>388</v>
      </c>
      <c r="F187" s="136" t="s">
        <v>389</v>
      </c>
      <c r="G187" s="137" t="s">
        <v>197</v>
      </c>
      <c r="H187" s="138">
        <v>6</v>
      </c>
      <c r="I187" s="139"/>
      <c r="J187" s="140">
        <f>ROUND(I187*H187,2)</f>
        <v>0</v>
      </c>
      <c r="K187" s="141"/>
      <c r="L187" s="32"/>
      <c r="M187" s="142" t="s">
        <v>1</v>
      </c>
      <c r="N187" s="143" t="s">
        <v>38</v>
      </c>
      <c r="P187" s="144">
        <f>O187*H187</f>
        <v>0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AR187" s="146" t="s">
        <v>142</v>
      </c>
      <c r="AT187" s="146" t="s">
        <v>138</v>
      </c>
      <c r="AU187" s="146" t="s">
        <v>82</v>
      </c>
      <c r="AY187" s="17" t="s">
        <v>135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7" t="s">
        <v>80</v>
      </c>
      <c r="BK187" s="147">
        <f>ROUND(I187*H187,2)</f>
        <v>0</v>
      </c>
      <c r="BL187" s="17" t="s">
        <v>142</v>
      </c>
      <c r="BM187" s="146" t="s">
        <v>390</v>
      </c>
    </row>
    <row r="188" spans="2:65" s="13" customFormat="1" ht="10.199999999999999">
      <c r="B188" s="155"/>
      <c r="D188" s="149" t="s">
        <v>144</v>
      </c>
      <c r="E188" s="156" t="s">
        <v>1</v>
      </c>
      <c r="F188" s="157" t="s">
        <v>158</v>
      </c>
      <c r="H188" s="158">
        <v>6</v>
      </c>
      <c r="I188" s="159"/>
      <c r="L188" s="155"/>
      <c r="M188" s="160"/>
      <c r="T188" s="161"/>
      <c r="AT188" s="156" t="s">
        <v>144</v>
      </c>
      <c r="AU188" s="156" t="s">
        <v>82</v>
      </c>
      <c r="AV188" s="13" t="s">
        <v>82</v>
      </c>
      <c r="AW188" s="13" t="s">
        <v>30</v>
      </c>
      <c r="AX188" s="13" t="s">
        <v>80</v>
      </c>
      <c r="AY188" s="156" t="s">
        <v>135</v>
      </c>
    </row>
    <row r="189" spans="2:65" s="1" customFormat="1" ht="33" customHeight="1">
      <c r="B189" s="133"/>
      <c r="C189" s="134" t="s">
        <v>188</v>
      </c>
      <c r="D189" s="134" t="s">
        <v>138</v>
      </c>
      <c r="E189" s="135" t="s">
        <v>391</v>
      </c>
      <c r="F189" s="136" t="s">
        <v>392</v>
      </c>
      <c r="G189" s="137" t="s">
        <v>197</v>
      </c>
      <c r="H189" s="138">
        <v>1</v>
      </c>
      <c r="I189" s="139"/>
      <c r="J189" s="140">
        <f>ROUND(I189*H189,2)</f>
        <v>0</v>
      </c>
      <c r="K189" s="141"/>
      <c r="L189" s="32"/>
      <c r="M189" s="142" t="s">
        <v>1</v>
      </c>
      <c r="N189" s="143" t="s">
        <v>38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142</v>
      </c>
      <c r="AT189" s="146" t="s">
        <v>138</v>
      </c>
      <c r="AU189" s="146" t="s">
        <v>82</v>
      </c>
      <c r="AY189" s="17" t="s">
        <v>135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80</v>
      </c>
      <c r="BK189" s="147">
        <f>ROUND(I189*H189,2)</f>
        <v>0</v>
      </c>
      <c r="BL189" s="17" t="s">
        <v>142</v>
      </c>
      <c r="BM189" s="146" t="s">
        <v>393</v>
      </c>
    </row>
    <row r="190" spans="2:65" s="13" customFormat="1" ht="10.199999999999999">
      <c r="B190" s="155"/>
      <c r="D190" s="149" t="s">
        <v>144</v>
      </c>
      <c r="E190" s="156" t="s">
        <v>1</v>
      </c>
      <c r="F190" s="157" t="s">
        <v>80</v>
      </c>
      <c r="H190" s="158">
        <v>1</v>
      </c>
      <c r="I190" s="159"/>
      <c r="L190" s="155"/>
      <c r="M190" s="160"/>
      <c r="T190" s="161"/>
      <c r="AT190" s="156" t="s">
        <v>144</v>
      </c>
      <c r="AU190" s="156" t="s">
        <v>82</v>
      </c>
      <c r="AV190" s="13" t="s">
        <v>82</v>
      </c>
      <c r="AW190" s="13" t="s">
        <v>30</v>
      </c>
      <c r="AX190" s="13" t="s">
        <v>80</v>
      </c>
      <c r="AY190" s="156" t="s">
        <v>135</v>
      </c>
    </row>
    <row r="191" spans="2:65" s="1" customFormat="1" ht="16.5" customHeight="1">
      <c r="B191" s="133"/>
      <c r="C191" s="134" t="s">
        <v>217</v>
      </c>
      <c r="D191" s="134" t="s">
        <v>138</v>
      </c>
      <c r="E191" s="135" t="s">
        <v>394</v>
      </c>
      <c r="F191" s="136" t="s">
        <v>395</v>
      </c>
      <c r="G191" s="137" t="s">
        <v>141</v>
      </c>
      <c r="H191" s="138">
        <v>5.1999999999999998E-2</v>
      </c>
      <c r="I191" s="139"/>
      <c r="J191" s="140">
        <f>ROUND(I191*H191,2)</f>
        <v>0</v>
      </c>
      <c r="K191" s="141"/>
      <c r="L191" s="32"/>
      <c r="M191" s="142" t="s">
        <v>1</v>
      </c>
      <c r="N191" s="143" t="s">
        <v>38</v>
      </c>
      <c r="P191" s="144">
        <f>O191*H191</f>
        <v>0</v>
      </c>
      <c r="Q191" s="144">
        <v>1.94302</v>
      </c>
      <c r="R191" s="144">
        <f>Q191*H191</f>
        <v>0.10103703999999999</v>
      </c>
      <c r="S191" s="144">
        <v>0</v>
      </c>
      <c r="T191" s="145">
        <f>S191*H191</f>
        <v>0</v>
      </c>
      <c r="AR191" s="146" t="s">
        <v>142</v>
      </c>
      <c r="AT191" s="146" t="s">
        <v>138</v>
      </c>
      <c r="AU191" s="146" t="s">
        <v>82</v>
      </c>
      <c r="AY191" s="17" t="s">
        <v>135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80</v>
      </c>
      <c r="BK191" s="147">
        <f>ROUND(I191*H191,2)</f>
        <v>0</v>
      </c>
      <c r="BL191" s="17" t="s">
        <v>142</v>
      </c>
      <c r="BM191" s="146" t="s">
        <v>396</v>
      </c>
    </row>
    <row r="192" spans="2:65" s="12" customFormat="1" ht="10.199999999999999">
      <c r="B192" s="148"/>
      <c r="D192" s="149" t="s">
        <v>144</v>
      </c>
      <c r="E192" s="150" t="s">
        <v>1</v>
      </c>
      <c r="F192" s="151" t="s">
        <v>397</v>
      </c>
      <c r="H192" s="150" t="s">
        <v>1</v>
      </c>
      <c r="I192" s="152"/>
      <c r="L192" s="148"/>
      <c r="M192" s="153"/>
      <c r="T192" s="154"/>
      <c r="AT192" s="150" t="s">
        <v>144</v>
      </c>
      <c r="AU192" s="150" t="s">
        <v>82</v>
      </c>
      <c r="AV192" s="12" t="s">
        <v>80</v>
      </c>
      <c r="AW192" s="12" t="s">
        <v>30</v>
      </c>
      <c r="AX192" s="12" t="s">
        <v>73</v>
      </c>
      <c r="AY192" s="150" t="s">
        <v>135</v>
      </c>
    </row>
    <row r="193" spans="2:65" s="13" customFormat="1" ht="10.199999999999999">
      <c r="B193" s="155"/>
      <c r="D193" s="149" t="s">
        <v>144</v>
      </c>
      <c r="E193" s="156" t="s">
        <v>1</v>
      </c>
      <c r="F193" s="157" t="s">
        <v>398</v>
      </c>
      <c r="H193" s="158">
        <v>0.03</v>
      </c>
      <c r="I193" s="159"/>
      <c r="L193" s="155"/>
      <c r="M193" s="160"/>
      <c r="T193" s="161"/>
      <c r="AT193" s="156" t="s">
        <v>144</v>
      </c>
      <c r="AU193" s="156" t="s">
        <v>82</v>
      </c>
      <c r="AV193" s="13" t="s">
        <v>82</v>
      </c>
      <c r="AW193" s="13" t="s">
        <v>30</v>
      </c>
      <c r="AX193" s="13" t="s">
        <v>73</v>
      </c>
      <c r="AY193" s="156" t="s">
        <v>135</v>
      </c>
    </row>
    <row r="194" spans="2:65" s="12" customFormat="1" ht="10.199999999999999">
      <c r="B194" s="148"/>
      <c r="D194" s="149" t="s">
        <v>144</v>
      </c>
      <c r="E194" s="150" t="s">
        <v>1</v>
      </c>
      <c r="F194" s="151" t="s">
        <v>399</v>
      </c>
      <c r="H194" s="150" t="s">
        <v>1</v>
      </c>
      <c r="I194" s="152"/>
      <c r="L194" s="148"/>
      <c r="M194" s="153"/>
      <c r="T194" s="154"/>
      <c r="AT194" s="150" t="s">
        <v>144</v>
      </c>
      <c r="AU194" s="150" t="s">
        <v>82</v>
      </c>
      <c r="AV194" s="12" t="s">
        <v>80</v>
      </c>
      <c r="AW194" s="12" t="s">
        <v>30</v>
      </c>
      <c r="AX194" s="12" t="s">
        <v>73</v>
      </c>
      <c r="AY194" s="150" t="s">
        <v>135</v>
      </c>
    </row>
    <row r="195" spans="2:65" s="13" customFormat="1" ht="10.199999999999999">
      <c r="B195" s="155"/>
      <c r="D195" s="149" t="s">
        <v>144</v>
      </c>
      <c r="E195" s="156" t="s">
        <v>1</v>
      </c>
      <c r="F195" s="157" t="s">
        <v>400</v>
      </c>
      <c r="H195" s="158">
        <v>2.1999999999999999E-2</v>
      </c>
      <c r="I195" s="159"/>
      <c r="L195" s="155"/>
      <c r="M195" s="160"/>
      <c r="T195" s="161"/>
      <c r="AT195" s="156" t="s">
        <v>144</v>
      </c>
      <c r="AU195" s="156" t="s">
        <v>82</v>
      </c>
      <c r="AV195" s="13" t="s">
        <v>82</v>
      </c>
      <c r="AW195" s="13" t="s">
        <v>30</v>
      </c>
      <c r="AX195" s="13" t="s">
        <v>73</v>
      </c>
      <c r="AY195" s="156" t="s">
        <v>135</v>
      </c>
    </row>
    <row r="196" spans="2:65" s="14" customFormat="1" ht="10.199999999999999">
      <c r="B196" s="162"/>
      <c r="D196" s="149" t="s">
        <v>144</v>
      </c>
      <c r="E196" s="163" t="s">
        <v>1</v>
      </c>
      <c r="F196" s="164" t="s">
        <v>147</v>
      </c>
      <c r="H196" s="165">
        <v>5.1999999999999998E-2</v>
      </c>
      <c r="I196" s="166"/>
      <c r="L196" s="162"/>
      <c r="M196" s="167"/>
      <c r="T196" s="168"/>
      <c r="AT196" s="163" t="s">
        <v>144</v>
      </c>
      <c r="AU196" s="163" t="s">
        <v>82</v>
      </c>
      <c r="AV196" s="14" t="s">
        <v>142</v>
      </c>
      <c r="AW196" s="14" t="s">
        <v>30</v>
      </c>
      <c r="AX196" s="14" t="s">
        <v>80</v>
      </c>
      <c r="AY196" s="163" t="s">
        <v>135</v>
      </c>
    </row>
    <row r="197" spans="2:65" s="1" customFormat="1" ht="24.15" customHeight="1">
      <c r="B197" s="133"/>
      <c r="C197" s="134" t="s">
        <v>193</v>
      </c>
      <c r="D197" s="134" t="s">
        <v>138</v>
      </c>
      <c r="E197" s="135" t="s">
        <v>401</v>
      </c>
      <c r="F197" s="136" t="s">
        <v>402</v>
      </c>
      <c r="G197" s="137" t="s">
        <v>238</v>
      </c>
      <c r="H197" s="138">
        <v>1.7999999999999999E-2</v>
      </c>
      <c r="I197" s="139"/>
      <c r="J197" s="140">
        <f>ROUND(I197*H197,2)</f>
        <v>0</v>
      </c>
      <c r="K197" s="141"/>
      <c r="L197" s="32"/>
      <c r="M197" s="142" t="s">
        <v>1</v>
      </c>
      <c r="N197" s="143" t="s">
        <v>38</v>
      </c>
      <c r="P197" s="144">
        <f>O197*H197</f>
        <v>0</v>
      </c>
      <c r="Q197" s="144">
        <v>1.0900000000000001</v>
      </c>
      <c r="R197" s="144">
        <f>Q197*H197</f>
        <v>1.9619999999999999E-2</v>
      </c>
      <c r="S197" s="144">
        <v>0</v>
      </c>
      <c r="T197" s="145">
        <f>S197*H197</f>
        <v>0</v>
      </c>
      <c r="AR197" s="146" t="s">
        <v>142</v>
      </c>
      <c r="AT197" s="146" t="s">
        <v>138</v>
      </c>
      <c r="AU197" s="146" t="s">
        <v>82</v>
      </c>
      <c r="AY197" s="17" t="s">
        <v>135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80</v>
      </c>
      <c r="BK197" s="147">
        <f>ROUND(I197*H197,2)</f>
        <v>0</v>
      </c>
      <c r="BL197" s="17" t="s">
        <v>142</v>
      </c>
      <c r="BM197" s="146" t="s">
        <v>403</v>
      </c>
    </row>
    <row r="198" spans="2:65" s="12" customFormat="1" ht="10.199999999999999">
      <c r="B198" s="148"/>
      <c r="D198" s="149" t="s">
        <v>144</v>
      </c>
      <c r="E198" s="150" t="s">
        <v>1</v>
      </c>
      <c r="F198" s="151" t="s">
        <v>397</v>
      </c>
      <c r="H198" s="150" t="s">
        <v>1</v>
      </c>
      <c r="I198" s="152"/>
      <c r="L198" s="148"/>
      <c r="M198" s="153"/>
      <c r="T198" s="154"/>
      <c r="AT198" s="150" t="s">
        <v>144</v>
      </c>
      <c r="AU198" s="150" t="s">
        <v>82</v>
      </c>
      <c r="AV198" s="12" t="s">
        <v>80</v>
      </c>
      <c r="AW198" s="12" t="s">
        <v>30</v>
      </c>
      <c r="AX198" s="12" t="s">
        <v>73</v>
      </c>
      <c r="AY198" s="150" t="s">
        <v>135</v>
      </c>
    </row>
    <row r="199" spans="2:65" s="13" customFormat="1" ht="10.199999999999999">
      <c r="B199" s="155"/>
      <c r="D199" s="149" t="s">
        <v>144</v>
      </c>
      <c r="E199" s="156" t="s">
        <v>1</v>
      </c>
      <c r="F199" s="157" t="s">
        <v>404</v>
      </c>
      <c r="H199" s="158">
        <v>1.7999999999999999E-2</v>
      </c>
      <c r="I199" s="159"/>
      <c r="L199" s="155"/>
      <c r="M199" s="160"/>
      <c r="T199" s="161"/>
      <c r="AT199" s="156" t="s">
        <v>144</v>
      </c>
      <c r="AU199" s="156" t="s">
        <v>82</v>
      </c>
      <c r="AV199" s="13" t="s">
        <v>82</v>
      </c>
      <c r="AW199" s="13" t="s">
        <v>30</v>
      </c>
      <c r="AX199" s="13" t="s">
        <v>73</v>
      </c>
      <c r="AY199" s="156" t="s">
        <v>135</v>
      </c>
    </row>
    <row r="200" spans="2:65" s="14" customFormat="1" ht="10.199999999999999">
      <c r="B200" s="162"/>
      <c r="D200" s="149" t="s">
        <v>144</v>
      </c>
      <c r="E200" s="163" t="s">
        <v>1</v>
      </c>
      <c r="F200" s="164" t="s">
        <v>147</v>
      </c>
      <c r="H200" s="165">
        <v>1.7999999999999999E-2</v>
      </c>
      <c r="I200" s="166"/>
      <c r="L200" s="162"/>
      <c r="M200" s="167"/>
      <c r="T200" s="168"/>
      <c r="AT200" s="163" t="s">
        <v>144</v>
      </c>
      <c r="AU200" s="163" t="s">
        <v>82</v>
      </c>
      <c r="AV200" s="14" t="s">
        <v>142</v>
      </c>
      <c r="AW200" s="14" t="s">
        <v>30</v>
      </c>
      <c r="AX200" s="14" t="s">
        <v>80</v>
      </c>
      <c r="AY200" s="163" t="s">
        <v>135</v>
      </c>
    </row>
    <row r="201" spans="2:65" s="1" customFormat="1" ht="24.15" customHeight="1">
      <c r="B201" s="133"/>
      <c r="C201" s="134" t="s">
        <v>235</v>
      </c>
      <c r="D201" s="134" t="s">
        <v>138</v>
      </c>
      <c r="E201" s="135" t="s">
        <v>405</v>
      </c>
      <c r="F201" s="136" t="s">
        <v>406</v>
      </c>
      <c r="G201" s="137" t="s">
        <v>238</v>
      </c>
      <c r="H201" s="138">
        <v>0.05</v>
      </c>
      <c r="I201" s="139"/>
      <c r="J201" s="140">
        <f>ROUND(I201*H201,2)</f>
        <v>0</v>
      </c>
      <c r="K201" s="141"/>
      <c r="L201" s="32"/>
      <c r="M201" s="142" t="s">
        <v>1</v>
      </c>
      <c r="N201" s="143" t="s">
        <v>38</v>
      </c>
      <c r="P201" s="144">
        <f>O201*H201</f>
        <v>0</v>
      </c>
      <c r="Q201" s="144">
        <v>1.0900000000000001</v>
      </c>
      <c r="R201" s="144">
        <f>Q201*H201</f>
        <v>5.4500000000000007E-2</v>
      </c>
      <c r="S201" s="144">
        <v>0</v>
      </c>
      <c r="T201" s="145">
        <f>S201*H201</f>
        <v>0</v>
      </c>
      <c r="AR201" s="146" t="s">
        <v>142</v>
      </c>
      <c r="AT201" s="146" t="s">
        <v>138</v>
      </c>
      <c r="AU201" s="146" t="s">
        <v>82</v>
      </c>
      <c r="AY201" s="17" t="s">
        <v>135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80</v>
      </c>
      <c r="BK201" s="147">
        <f>ROUND(I201*H201,2)</f>
        <v>0</v>
      </c>
      <c r="BL201" s="17" t="s">
        <v>142</v>
      </c>
      <c r="BM201" s="146" t="s">
        <v>407</v>
      </c>
    </row>
    <row r="202" spans="2:65" s="12" customFormat="1" ht="10.199999999999999">
      <c r="B202" s="148"/>
      <c r="D202" s="149" t="s">
        <v>144</v>
      </c>
      <c r="E202" s="150" t="s">
        <v>1</v>
      </c>
      <c r="F202" s="151" t="s">
        <v>399</v>
      </c>
      <c r="H202" s="150" t="s">
        <v>1</v>
      </c>
      <c r="I202" s="152"/>
      <c r="L202" s="148"/>
      <c r="M202" s="153"/>
      <c r="T202" s="154"/>
      <c r="AT202" s="150" t="s">
        <v>144</v>
      </c>
      <c r="AU202" s="150" t="s">
        <v>82</v>
      </c>
      <c r="AV202" s="12" t="s">
        <v>80</v>
      </c>
      <c r="AW202" s="12" t="s">
        <v>30</v>
      </c>
      <c r="AX202" s="12" t="s">
        <v>73</v>
      </c>
      <c r="AY202" s="150" t="s">
        <v>135</v>
      </c>
    </row>
    <row r="203" spans="2:65" s="13" customFormat="1" ht="10.199999999999999">
      <c r="B203" s="155"/>
      <c r="D203" s="149" t="s">
        <v>144</v>
      </c>
      <c r="E203" s="156" t="s">
        <v>1</v>
      </c>
      <c r="F203" s="157" t="s">
        <v>408</v>
      </c>
      <c r="H203" s="158">
        <v>0.05</v>
      </c>
      <c r="I203" s="159"/>
      <c r="L203" s="155"/>
      <c r="M203" s="160"/>
      <c r="T203" s="161"/>
      <c r="AT203" s="156" t="s">
        <v>144</v>
      </c>
      <c r="AU203" s="156" t="s">
        <v>82</v>
      </c>
      <c r="AV203" s="13" t="s">
        <v>82</v>
      </c>
      <c r="AW203" s="13" t="s">
        <v>30</v>
      </c>
      <c r="AX203" s="13" t="s">
        <v>73</v>
      </c>
      <c r="AY203" s="156" t="s">
        <v>135</v>
      </c>
    </row>
    <row r="204" spans="2:65" s="14" customFormat="1" ht="10.199999999999999">
      <c r="B204" s="162"/>
      <c r="D204" s="149" t="s">
        <v>144</v>
      </c>
      <c r="E204" s="163" t="s">
        <v>1</v>
      </c>
      <c r="F204" s="164" t="s">
        <v>147</v>
      </c>
      <c r="H204" s="165">
        <v>0.05</v>
      </c>
      <c r="I204" s="166"/>
      <c r="L204" s="162"/>
      <c r="M204" s="167"/>
      <c r="T204" s="168"/>
      <c r="AT204" s="163" t="s">
        <v>144</v>
      </c>
      <c r="AU204" s="163" t="s">
        <v>82</v>
      </c>
      <c r="AV204" s="14" t="s">
        <v>142</v>
      </c>
      <c r="AW204" s="14" t="s">
        <v>30</v>
      </c>
      <c r="AX204" s="14" t="s">
        <v>80</v>
      </c>
      <c r="AY204" s="163" t="s">
        <v>135</v>
      </c>
    </row>
    <row r="205" spans="2:65" s="1" customFormat="1" ht="24.15" customHeight="1">
      <c r="B205" s="133"/>
      <c r="C205" s="134" t="s">
        <v>198</v>
      </c>
      <c r="D205" s="134" t="s">
        <v>138</v>
      </c>
      <c r="E205" s="135" t="s">
        <v>409</v>
      </c>
      <c r="F205" s="136" t="s">
        <v>410</v>
      </c>
      <c r="G205" s="137" t="s">
        <v>150</v>
      </c>
      <c r="H205" s="138">
        <v>54.648000000000003</v>
      </c>
      <c r="I205" s="139"/>
      <c r="J205" s="140">
        <f>ROUND(I205*H205,2)</f>
        <v>0</v>
      </c>
      <c r="K205" s="141"/>
      <c r="L205" s="32"/>
      <c r="M205" s="142" t="s">
        <v>1</v>
      </c>
      <c r="N205" s="143" t="s">
        <v>38</v>
      </c>
      <c r="P205" s="144">
        <f>O205*H205</f>
        <v>0</v>
      </c>
      <c r="Q205" s="144">
        <v>6.1719999999999997E-2</v>
      </c>
      <c r="R205" s="144">
        <f>Q205*H205</f>
        <v>3.3728745600000001</v>
      </c>
      <c r="S205" s="144">
        <v>0</v>
      </c>
      <c r="T205" s="145">
        <f>S205*H205</f>
        <v>0</v>
      </c>
      <c r="AR205" s="146" t="s">
        <v>142</v>
      </c>
      <c r="AT205" s="146" t="s">
        <v>138</v>
      </c>
      <c r="AU205" s="146" t="s">
        <v>82</v>
      </c>
      <c r="AY205" s="17" t="s">
        <v>135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7" t="s">
        <v>80</v>
      </c>
      <c r="BK205" s="147">
        <f>ROUND(I205*H205,2)</f>
        <v>0</v>
      </c>
      <c r="BL205" s="17" t="s">
        <v>142</v>
      </c>
      <c r="BM205" s="146" t="s">
        <v>411</v>
      </c>
    </row>
    <row r="206" spans="2:65" s="12" customFormat="1" ht="10.199999999999999">
      <c r="B206" s="148"/>
      <c r="D206" s="149" t="s">
        <v>144</v>
      </c>
      <c r="E206" s="150" t="s">
        <v>1</v>
      </c>
      <c r="F206" s="151" t="s">
        <v>412</v>
      </c>
      <c r="H206" s="150" t="s">
        <v>1</v>
      </c>
      <c r="I206" s="152"/>
      <c r="L206" s="148"/>
      <c r="M206" s="153"/>
      <c r="T206" s="154"/>
      <c r="AT206" s="150" t="s">
        <v>144</v>
      </c>
      <c r="AU206" s="150" t="s">
        <v>82</v>
      </c>
      <c r="AV206" s="12" t="s">
        <v>80</v>
      </c>
      <c r="AW206" s="12" t="s">
        <v>30</v>
      </c>
      <c r="AX206" s="12" t="s">
        <v>73</v>
      </c>
      <c r="AY206" s="150" t="s">
        <v>135</v>
      </c>
    </row>
    <row r="207" spans="2:65" s="13" customFormat="1" ht="20.399999999999999">
      <c r="B207" s="155"/>
      <c r="D207" s="149" t="s">
        <v>144</v>
      </c>
      <c r="E207" s="156" t="s">
        <v>1</v>
      </c>
      <c r="F207" s="157" t="s">
        <v>413</v>
      </c>
      <c r="H207" s="158">
        <v>54.648000000000003</v>
      </c>
      <c r="I207" s="159"/>
      <c r="L207" s="155"/>
      <c r="M207" s="160"/>
      <c r="T207" s="161"/>
      <c r="AT207" s="156" t="s">
        <v>144</v>
      </c>
      <c r="AU207" s="156" t="s">
        <v>82</v>
      </c>
      <c r="AV207" s="13" t="s">
        <v>82</v>
      </c>
      <c r="AW207" s="13" t="s">
        <v>30</v>
      </c>
      <c r="AX207" s="13" t="s">
        <v>73</v>
      </c>
      <c r="AY207" s="156" t="s">
        <v>135</v>
      </c>
    </row>
    <row r="208" spans="2:65" s="14" customFormat="1" ht="10.199999999999999">
      <c r="B208" s="162"/>
      <c r="D208" s="149" t="s">
        <v>144</v>
      </c>
      <c r="E208" s="163" t="s">
        <v>1</v>
      </c>
      <c r="F208" s="164" t="s">
        <v>147</v>
      </c>
      <c r="H208" s="165">
        <v>54.648000000000003</v>
      </c>
      <c r="I208" s="166"/>
      <c r="L208" s="162"/>
      <c r="M208" s="167"/>
      <c r="T208" s="168"/>
      <c r="AT208" s="163" t="s">
        <v>144</v>
      </c>
      <c r="AU208" s="163" t="s">
        <v>82</v>
      </c>
      <c r="AV208" s="14" t="s">
        <v>142</v>
      </c>
      <c r="AW208" s="14" t="s">
        <v>30</v>
      </c>
      <c r="AX208" s="14" t="s">
        <v>80</v>
      </c>
      <c r="AY208" s="163" t="s">
        <v>135</v>
      </c>
    </row>
    <row r="209" spans="2:65" s="1" customFormat="1" ht="24.15" customHeight="1">
      <c r="B209" s="133"/>
      <c r="C209" s="134" t="s">
        <v>7</v>
      </c>
      <c r="D209" s="134" t="s">
        <v>138</v>
      </c>
      <c r="E209" s="135" t="s">
        <v>414</v>
      </c>
      <c r="F209" s="136" t="s">
        <v>415</v>
      </c>
      <c r="G209" s="137" t="s">
        <v>150</v>
      </c>
      <c r="H209" s="138">
        <v>54.648000000000003</v>
      </c>
      <c r="I209" s="139"/>
      <c r="J209" s="140">
        <f>ROUND(I209*H209,2)</f>
        <v>0</v>
      </c>
      <c r="K209" s="141"/>
      <c r="L209" s="32"/>
      <c r="M209" s="142" t="s">
        <v>1</v>
      </c>
      <c r="N209" s="143" t="s">
        <v>38</v>
      </c>
      <c r="P209" s="144">
        <f>O209*H209</f>
        <v>0</v>
      </c>
      <c r="Q209" s="144">
        <v>7.9210000000000003E-2</v>
      </c>
      <c r="R209" s="144">
        <f>Q209*H209</f>
        <v>4.3286680800000008</v>
      </c>
      <c r="S209" s="144">
        <v>0</v>
      </c>
      <c r="T209" s="145">
        <f>S209*H209</f>
        <v>0</v>
      </c>
      <c r="AR209" s="146" t="s">
        <v>142</v>
      </c>
      <c r="AT209" s="146" t="s">
        <v>138</v>
      </c>
      <c r="AU209" s="146" t="s">
        <v>82</v>
      </c>
      <c r="AY209" s="17" t="s">
        <v>135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80</v>
      </c>
      <c r="BK209" s="147">
        <f>ROUND(I209*H209,2)</f>
        <v>0</v>
      </c>
      <c r="BL209" s="17" t="s">
        <v>142</v>
      </c>
      <c r="BM209" s="146" t="s">
        <v>416</v>
      </c>
    </row>
    <row r="210" spans="2:65" s="12" customFormat="1" ht="10.199999999999999">
      <c r="B210" s="148"/>
      <c r="D210" s="149" t="s">
        <v>144</v>
      </c>
      <c r="E210" s="150" t="s">
        <v>1</v>
      </c>
      <c r="F210" s="151" t="s">
        <v>412</v>
      </c>
      <c r="H210" s="150" t="s">
        <v>1</v>
      </c>
      <c r="I210" s="152"/>
      <c r="L210" s="148"/>
      <c r="M210" s="153"/>
      <c r="T210" s="154"/>
      <c r="AT210" s="150" t="s">
        <v>144</v>
      </c>
      <c r="AU210" s="150" t="s">
        <v>82</v>
      </c>
      <c r="AV210" s="12" t="s">
        <v>80</v>
      </c>
      <c r="AW210" s="12" t="s">
        <v>30</v>
      </c>
      <c r="AX210" s="12" t="s">
        <v>73</v>
      </c>
      <c r="AY210" s="150" t="s">
        <v>135</v>
      </c>
    </row>
    <row r="211" spans="2:65" s="13" customFormat="1" ht="20.399999999999999">
      <c r="B211" s="155"/>
      <c r="D211" s="149" t="s">
        <v>144</v>
      </c>
      <c r="E211" s="156" t="s">
        <v>1</v>
      </c>
      <c r="F211" s="157" t="s">
        <v>413</v>
      </c>
      <c r="H211" s="158">
        <v>54.648000000000003</v>
      </c>
      <c r="I211" s="159"/>
      <c r="L211" s="155"/>
      <c r="M211" s="160"/>
      <c r="T211" s="161"/>
      <c r="AT211" s="156" t="s">
        <v>144</v>
      </c>
      <c r="AU211" s="156" t="s">
        <v>82</v>
      </c>
      <c r="AV211" s="13" t="s">
        <v>82</v>
      </c>
      <c r="AW211" s="13" t="s">
        <v>30</v>
      </c>
      <c r="AX211" s="13" t="s">
        <v>73</v>
      </c>
      <c r="AY211" s="156" t="s">
        <v>135</v>
      </c>
    </row>
    <row r="212" spans="2:65" s="14" customFormat="1" ht="10.199999999999999">
      <c r="B212" s="162"/>
      <c r="D212" s="149" t="s">
        <v>144</v>
      </c>
      <c r="E212" s="163" t="s">
        <v>1</v>
      </c>
      <c r="F212" s="164" t="s">
        <v>147</v>
      </c>
      <c r="H212" s="165">
        <v>54.648000000000003</v>
      </c>
      <c r="I212" s="166"/>
      <c r="L212" s="162"/>
      <c r="M212" s="167"/>
      <c r="T212" s="168"/>
      <c r="AT212" s="163" t="s">
        <v>144</v>
      </c>
      <c r="AU212" s="163" t="s">
        <v>82</v>
      </c>
      <c r="AV212" s="14" t="s">
        <v>142</v>
      </c>
      <c r="AW212" s="14" t="s">
        <v>30</v>
      </c>
      <c r="AX212" s="14" t="s">
        <v>80</v>
      </c>
      <c r="AY212" s="163" t="s">
        <v>135</v>
      </c>
    </row>
    <row r="213" spans="2:65" s="1" customFormat="1" ht="24.15" customHeight="1">
      <c r="B213" s="133"/>
      <c r="C213" s="134" t="s">
        <v>203</v>
      </c>
      <c r="D213" s="134" t="s">
        <v>138</v>
      </c>
      <c r="E213" s="135" t="s">
        <v>417</v>
      </c>
      <c r="F213" s="136" t="s">
        <v>418</v>
      </c>
      <c r="G213" s="137" t="s">
        <v>207</v>
      </c>
      <c r="H213" s="138">
        <v>26.6</v>
      </c>
      <c r="I213" s="139"/>
      <c r="J213" s="140">
        <f>ROUND(I213*H213,2)</f>
        <v>0</v>
      </c>
      <c r="K213" s="141"/>
      <c r="L213" s="32"/>
      <c r="M213" s="142" t="s">
        <v>1</v>
      </c>
      <c r="N213" s="143" t="s">
        <v>38</v>
      </c>
      <c r="P213" s="144">
        <f>O213*H213</f>
        <v>0</v>
      </c>
      <c r="Q213" s="144">
        <v>1.2999999999999999E-4</v>
      </c>
      <c r="R213" s="144">
        <f>Q213*H213</f>
        <v>3.4579999999999997E-3</v>
      </c>
      <c r="S213" s="144">
        <v>0</v>
      </c>
      <c r="T213" s="145">
        <f>S213*H213</f>
        <v>0</v>
      </c>
      <c r="AR213" s="146" t="s">
        <v>142</v>
      </c>
      <c r="AT213" s="146" t="s">
        <v>138</v>
      </c>
      <c r="AU213" s="146" t="s">
        <v>82</v>
      </c>
      <c r="AY213" s="17" t="s">
        <v>135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80</v>
      </c>
      <c r="BK213" s="147">
        <f>ROUND(I213*H213,2)</f>
        <v>0</v>
      </c>
      <c r="BL213" s="17" t="s">
        <v>142</v>
      </c>
      <c r="BM213" s="146" t="s">
        <v>419</v>
      </c>
    </row>
    <row r="214" spans="2:65" s="13" customFormat="1" ht="10.199999999999999">
      <c r="B214" s="155"/>
      <c r="D214" s="149" t="s">
        <v>144</v>
      </c>
      <c r="E214" s="156" t="s">
        <v>1</v>
      </c>
      <c r="F214" s="157" t="s">
        <v>420</v>
      </c>
      <c r="H214" s="158">
        <v>26.6</v>
      </c>
      <c r="I214" s="159"/>
      <c r="L214" s="155"/>
      <c r="M214" s="160"/>
      <c r="T214" s="161"/>
      <c r="AT214" s="156" t="s">
        <v>144</v>
      </c>
      <c r="AU214" s="156" t="s">
        <v>82</v>
      </c>
      <c r="AV214" s="13" t="s">
        <v>82</v>
      </c>
      <c r="AW214" s="13" t="s">
        <v>30</v>
      </c>
      <c r="AX214" s="13" t="s">
        <v>73</v>
      </c>
      <c r="AY214" s="156" t="s">
        <v>135</v>
      </c>
    </row>
    <row r="215" spans="2:65" s="14" customFormat="1" ht="10.199999999999999">
      <c r="B215" s="162"/>
      <c r="D215" s="149" t="s">
        <v>144</v>
      </c>
      <c r="E215" s="163" t="s">
        <v>1</v>
      </c>
      <c r="F215" s="164" t="s">
        <v>147</v>
      </c>
      <c r="H215" s="165">
        <v>26.6</v>
      </c>
      <c r="I215" s="166"/>
      <c r="L215" s="162"/>
      <c r="M215" s="167"/>
      <c r="T215" s="168"/>
      <c r="AT215" s="163" t="s">
        <v>144</v>
      </c>
      <c r="AU215" s="163" t="s">
        <v>82</v>
      </c>
      <c r="AV215" s="14" t="s">
        <v>142</v>
      </c>
      <c r="AW215" s="14" t="s">
        <v>30</v>
      </c>
      <c r="AX215" s="14" t="s">
        <v>80</v>
      </c>
      <c r="AY215" s="163" t="s">
        <v>135</v>
      </c>
    </row>
    <row r="216" spans="2:65" s="1" customFormat="1" ht="24.15" customHeight="1">
      <c r="B216" s="133"/>
      <c r="C216" s="134" t="s">
        <v>251</v>
      </c>
      <c r="D216" s="134" t="s">
        <v>138</v>
      </c>
      <c r="E216" s="135" t="s">
        <v>421</v>
      </c>
      <c r="F216" s="136" t="s">
        <v>422</v>
      </c>
      <c r="G216" s="137" t="s">
        <v>150</v>
      </c>
      <c r="H216" s="138">
        <v>0.68799999999999994</v>
      </c>
      <c r="I216" s="139"/>
      <c r="J216" s="140">
        <f>ROUND(I216*H216,2)</f>
        <v>0</v>
      </c>
      <c r="K216" s="141"/>
      <c r="L216" s="32"/>
      <c r="M216" s="142" t="s">
        <v>1</v>
      </c>
      <c r="N216" s="143" t="s">
        <v>38</v>
      </c>
      <c r="P216" s="144">
        <f>O216*H216</f>
        <v>0</v>
      </c>
      <c r="Q216" s="144">
        <v>0.17818000000000001</v>
      </c>
      <c r="R216" s="144">
        <f>Q216*H216</f>
        <v>0.12258783999999999</v>
      </c>
      <c r="S216" s="144">
        <v>0</v>
      </c>
      <c r="T216" s="145">
        <f>S216*H216</f>
        <v>0</v>
      </c>
      <c r="AR216" s="146" t="s">
        <v>142</v>
      </c>
      <c r="AT216" s="146" t="s">
        <v>138</v>
      </c>
      <c r="AU216" s="146" t="s">
        <v>82</v>
      </c>
      <c r="AY216" s="17" t="s">
        <v>135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7" t="s">
        <v>80</v>
      </c>
      <c r="BK216" s="147">
        <f>ROUND(I216*H216,2)</f>
        <v>0</v>
      </c>
      <c r="BL216" s="17" t="s">
        <v>142</v>
      </c>
      <c r="BM216" s="146" t="s">
        <v>423</v>
      </c>
    </row>
    <row r="217" spans="2:65" s="12" customFormat="1" ht="10.199999999999999">
      <c r="B217" s="148"/>
      <c r="D217" s="149" t="s">
        <v>144</v>
      </c>
      <c r="E217" s="150" t="s">
        <v>1</v>
      </c>
      <c r="F217" s="151" t="s">
        <v>397</v>
      </c>
      <c r="H217" s="150" t="s">
        <v>1</v>
      </c>
      <c r="I217" s="152"/>
      <c r="L217" s="148"/>
      <c r="M217" s="153"/>
      <c r="T217" s="154"/>
      <c r="AT217" s="150" t="s">
        <v>144</v>
      </c>
      <c r="AU217" s="150" t="s">
        <v>82</v>
      </c>
      <c r="AV217" s="12" t="s">
        <v>80</v>
      </c>
      <c r="AW217" s="12" t="s">
        <v>30</v>
      </c>
      <c r="AX217" s="12" t="s">
        <v>73</v>
      </c>
      <c r="AY217" s="150" t="s">
        <v>135</v>
      </c>
    </row>
    <row r="218" spans="2:65" s="13" customFormat="1" ht="10.199999999999999">
      <c r="B218" s="155"/>
      <c r="D218" s="149" t="s">
        <v>144</v>
      </c>
      <c r="E218" s="156" t="s">
        <v>1</v>
      </c>
      <c r="F218" s="157" t="s">
        <v>424</v>
      </c>
      <c r="H218" s="158">
        <v>0.24</v>
      </c>
      <c r="I218" s="159"/>
      <c r="L218" s="155"/>
      <c r="M218" s="160"/>
      <c r="T218" s="161"/>
      <c r="AT218" s="156" t="s">
        <v>144</v>
      </c>
      <c r="AU218" s="156" t="s">
        <v>82</v>
      </c>
      <c r="AV218" s="13" t="s">
        <v>82</v>
      </c>
      <c r="AW218" s="13" t="s">
        <v>30</v>
      </c>
      <c r="AX218" s="13" t="s">
        <v>73</v>
      </c>
      <c r="AY218" s="156" t="s">
        <v>135</v>
      </c>
    </row>
    <row r="219" spans="2:65" s="12" customFormat="1" ht="10.199999999999999">
      <c r="B219" s="148"/>
      <c r="D219" s="149" t="s">
        <v>144</v>
      </c>
      <c r="E219" s="150" t="s">
        <v>1</v>
      </c>
      <c r="F219" s="151" t="s">
        <v>399</v>
      </c>
      <c r="H219" s="150" t="s">
        <v>1</v>
      </c>
      <c r="I219" s="152"/>
      <c r="L219" s="148"/>
      <c r="M219" s="153"/>
      <c r="T219" s="154"/>
      <c r="AT219" s="150" t="s">
        <v>144</v>
      </c>
      <c r="AU219" s="150" t="s">
        <v>82</v>
      </c>
      <c r="AV219" s="12" t="s">
        <v>80</v>
      </c>
      <c r="AW219" s="12" t="s">
        <v>30</v>
      </c>
      <c r="AX219" s="12" t="s">
        <v>73</v>
      </c>
      <c r="AY219" s="150" t="s">
        <v>135</v>
      </c>
    </row>
    <row r="220" spans="2:65" s="13" customFormat="1" ht="10.199999999999999">
      <c r="B220" s="155"/>
      <c r="D220" s="149" t="s">
        <v>144</v>
      </c>
      <c r="E220" s="156" t="s">
        <v>1</v>
      </c>
      <c r="F220" s="157" t="s">
        <v>425</v>
      </c>
      <c r="H220" s="158">
        <v>0.44800000000000001</v>
      </c>
      <c r="I220" s="159"/>
      <c r="L220" s="155"/>
      <c r="M220" s="160"/>
      <c r="T220" s="161"/>
      <c r="AT220" s="156" t="s">
        <v>144</v>
      </c>
      <c r="AU220" s="156" t="s">
        <v>82</v>
      </c>
      <c r="AV220" s="13" t="s">
        <v>82</v>
      </c>
      <c r="AW220" s="13" t="s">
        <v>30</v>
      </c>
      <c r="AX220" s="13" t="s">
        <v>73</v>
      </c>
      <c r="AY220" s="156" t="s">
        <v>135</v>
      </c>
    </row>
    <row r="221" spans="2:65" s="14" customFormat="1" ht="10.199999999999999">
      <c r="B221" s="162"/>
      <c r="D221" s="149" t="s">
        <v>144</v>
      </c>
      <c r="E221" s="163" t="s">
        <v>1</v>
      </c>
      <c r="F221" s="164" t="s">
        <v>147</v>
      </c>
      <c r="H221" s="165">
        <v>0.68799999999999994</v>
      </c>
      <c r="I221" s="166"/>
      <c r="L221" s="162"/>
      <c r="M221" s="167"/>
      <c r="T221" s="168"/>
      <c r="AT221" s="163" t="s">
        <v>144</v>
      </c>
      <c r="AU221" s="163" t="s">
        <v>82</v>
      </c>
      <c r="AV221" s="14" t="s">
        <v>142</v>
      </c>
      <c r="AW221" s="14" t="s">
        <v>30</v>
      </c>
      <c r="AX221" s="14" t="s">
        <v>80</v>
      </c>
      <c r="AY221" s="163" t="s">
        <v>135</v>
      </c>
    </row>
    <row r="222" spans="2:65" s="11" customFormat="1" ht="22.8" customHeight="1">
      <c r="B222" s="121"/>
      <c r="D222" s="122" t="s">
        <v>72</v>
      </c>
      <c r="E222" s="131" t="s">
        <v>142</v>
      </c>
      <c r="F222" s="131" t="s">
        <v>426</v>
      </c>
      <c r="I222" s="124"/>
      <c r="J222" s="132">
        <f>BK222</f>
        <v>0</v>
      </c>
      <c r="L222" s="121"/>
      <c r="M222" s="126"/>
      <c r="P222" s="127">
        <f>SUM(P223:P235)</f>
        <v>0</v>
      </c>
      <c r="R222" s="127">
        <f>SUM(R223:R235)</f>
        <v>10.82518643</v>
      </c>
      <c r="T222" s="128">
        <f>SUM(T223:T235)</f>
        <v>0</v>
      </c>
      <c r="AR222" s="122" t="s">
        <v>80</v>
      </c>
      <c r="AT222" s="129" t="s">
        <v>72</v>
      </c>
      <c r="AU222" s="129" t="s">
        <v>80</v>
      </c>
      <c r="AY222" s="122" t="s">
        <v>135</v>
      </c>
      <c r="BK222" s="130">
        <f>SUM(BK223:BK235)</f>
        <v>0</v>
      </c>
    </row>
    <row r="223" spans="2:65" s="1" customFormat="1" ht="16.5" customHeight="1">
      <c r="B223" s="133"/>
      <c r="C223" s="134" t="s">
        <v>216</v>
      </c>
      <c r="D223" s="134" t="s">
        <v>138</v>
      </c>
      <c r="E223" s="135" t="s">
        <v>427</v>
      </c>
      <c r="F223" s="136" t="s">
        <v>428</v>
      </c>
      <c r="G223" s="137" t="s">
        <v>141</v>
      </c>
      <c r="H223" s="138">
        <v>4.1120000000000001</v>
      </c>
      <c r="I223" s="139"/>
      <c r="J223" s="140">
        <f>ROUND(I223*H223,2)</f>
        <v>0</v>
      </c>
      <c r="K223" s="141"/>
      <c r="L223" s="32"/>
      <c r="M223" s="142" t="s">
        <v>1</v>
      </c>
      <c r="N223" s="143" t="s">
        <v>38</v>
      </c>
      <c r="P223" s="144">
        <f>O223*H223</f>
        <v>0</v>
      </c>
      <c r="Q223" s="144">
        <v>2.5019800000000001</v>
      </c>
      <c r="R223" s="144">
        <f>Q223*H223</f>
        <v>10.28814176</v>
      </c>
      <c r="S223" s="144">
        <v>0</v>
      </c>
      <c r="T223" s="145">
        <f>S223*H223</f>
        <v>0</v>
      </c>
      <c r="AR223" s="146" t="s">
        <v>142</v>
      </c>
      <c r="AT223" s="146" t="s">
        <v>138</v>
      </c>
      <c r="AU223" s="146" t="s">
        <v>82</v>
      </c>
      <c r="AY223" s="17" t="s">
        <v>135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80</v>
      </c>
      <c r="BK223" s="147">
        <f>ROUND(I223*H223,2)</f>
        <v>0</v>
      </c>
      <c r="BL223" s="17" t="s">
        <v>142</v>
      </c>
      <c r="BM223" s="146" t="s">
        <v>176</v>
      </c>
    </row>
    <row r="224" spans="2:65" s="12" customFormat="1" ht="10.199999999999999">
      <c r="B224" s="148"/>
      <c r="D224" s="149" t="s">
        <v>144</v>
      </c>
      <c r="E224" s="150" t="s">
        <v>1</v>
      </c>
      <c r="F224" s="151" t="s">
        <v>429</v>
      </c>
      <c r="H224" s="150" t="s">
        <v>1</v>
      </c>
      <c r="I224" s="152"/>
      <c r="L224" s="148"/>
      <c r="M224" s="153"/>
      <c r="T224" s="154"/>
      <c r="AT224" s="150" t="s">
        <v>144</v>
      </c>
      <c r="AU224" s="150" t="s">
        <v>82</v>
      </c>
      <c r="AV224" s="12" t="s">
        <v>80</v>
      </c>
      <c r="AW224" s="12" t="s">
        <v>30</v>
      </c>
      <c r="AX224" s="12" t="s">
        <v>73</v>
      </c>
      <c r="AY224" s="150" t="s">
        <v>135</v>
      </c>
    </row>
    <row r="225" spans="2:65" s="13" customFormat="1" ht="10.199999999999999">
      <c r="B225" s="155"/>
      <c r="D225" s="149" t="s">
        <v>144</v>
      </c>
      <c r="E225" s="156" t="s">
        <v>1</v>
      </c>
      <c r="F225" s="157" t="s">
        <v>430</v>
      </c>
      <c r="H225" s="158">
        <v>4.1120000000000001</v>
      </c>
      <c r="I225" s="159"/>
      <c r="L225" s="155"/>
      <c r="M225" s="160"/>
      <c r="T225" s="161"/>
      <c r="AT225" s="156" t="s">
        <v>144</v>
      </c>
      <c r="AU225" s="156" t="s">
        <v>82</v>
      </c>
      <c r="AV225" s="13" t="s">
        <v>82</v>
      </c>
      <c r="AW225" s="13" t="s">
        <v>30</v>
      </c>
      <c r="AX225" s="13" t="s">
        <v>73</v>
      </c>
      <c r="AY225" s="156" t="s">
        <v>135</v>
      </c>
    </row>
    <row r="226" spans="2:65" s="14" customFormat="1" ht="10.199999999999999">
      <c r="B226" s="162"/>
      <c r="D226" s="149" t="s">
        <v>144</v>
      </c>
      <c r="E226" s="163" t="s">
        <v>1</v>
      </c>
      <c r="F226" s="164" t="s">
        <v>147</v>
      </c>
      <c r="H226" s="165">
        <v>4.1120000000000001</v>
      </c>
      <c r="I226" s="166"/>
      <c r="L226" s="162"/>
      <c r="M226" s="167"/>
      <c r="T226" s="168"/>
      <c r="AT226" s="163" t="s">
        <v>144</v>
      </c>
      <c r="AU226" s="163" t="s">
        <v>82</v>
      </c>
      <c r="AV226" s="14" t="s">
        <v>142</v>
      </c>
      <c r="AW226" s="14" t="s">
        <v>30</v>
      </c>
      <c r="AX226" s="14" t="s">
        <v>80</v>
      </c>
      <c r="AY226" s="163" t="s">
        <v>135</v>
      </c>
    </row>
    <row r="227" spans="2:65" s="1" customFormat="1" ht="16.5" customHeight="1">
      <c r="B227" s="133"/>
      <c r="C227" s="134" t="s">
        <v>260</v>
      </c>
      <c r="D227" s="134" t="s">
        <v>138</v>
      </c>
      <c r="E227" s="135" t="s">
        <v>431</v>
      </c>
      <c r="F227" s="136" t="s">
        <v>432</v>
      </c>
      <c r="G227" s="137" t="s">
        <v>150</v>
      </c>
      <c r="H227" s="138">
        <v>32.895000000000003</v>
      </c>
      <c r="I227" s="139"/>
      <c r="J227" s="140">
        <f>ROUND(I227*H227,2)</f>
        <v>0</v>
      </c>
      <c r="K227" s="141"/>
      <c r="L227" s="32"/>
      <c r="M227" s="142" t="s">
        <v>1</v>
      </c>
      <c r="N227" s="143" t="s">
        <v>38</v>
      </c>
      <c r="P227" s="144">
        <f>O227*H227</f>
        <v>0</v>
      </c>
      <c r="Q227" s="144">
        <v>8.4200000000000004E-3</v>
      </c>
      <c r="R227" s="144">
        <f>Q227*H227</f>
        <v>0.27697590000000005</v>
      </c>
      <c r="S227" s="144">
        <v>0</v>
      </c>
      <c r="T227" s="145">
        <f>S227*H227</f>
        <v>0</v>
      </c>
      <c r="AR227" s="146" t="s">
        <v>142</v>
      </c>
      <c r="AT227" s="146" t="s">
        <v>138</v>
      </c>
      <c r="AU227" s="146" t="s">
        <v>82</v>
      </c>
      <c r="AY227" s="17" t="s">
        <v>135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7" t="s">
        <v>80</v>
      </c>
      <c r="BK227" s="147">
        <f>ROUND(I227*H227,2)</f>
        <v>0</v>
      </c>
      <c r="BL227" s="17" t="s">
        <v>142</v>
      </c>
      <c r="BM227" s="146" t="s">
        <v>180</v>
      </c>
    </row>
    <row r="228" spans="2:65" s="12" customFormat="1" ht="10.199999999999999">
      <c r="B228" s="148"/>
      <c r="D228" s="149" t="s">
        <v>144</v>
      </c>
      <c r="E228" s="150" t="s">
        <v>1</v>
      </c>
      <c r="F228" s="151" t="s">
        <v>429</v>
      </c>
      <c r="H228" s="150" t="s">
        <v>1</v>
      </c>
      <c r="I228" s="152"/>
      <c r="L228" s="148"/>
      <c r="M228" s="153"/>
      <c r="T228" s="154"/>
      <c r="AT228" s="150" t="s">
        <v>144</v>
      </c>
      <c r="AU228" s="150" t="s">
        <v>82</v>
      </c>
      <c r="AV228" s="12" t="s">
        <v>80</v>
      </c>
      <c r="AW228" s="12" t="s">
        <v>30</v>
      </c>
      <c r="AX228" s="12" t="s">
        <v>73</v>
      </c>
      <c r="AY228" s="150" t="s">
        <v>135</v>
      </c>
    </row>
    <row r="229" spans="2:65" s="13" customFormat="1" ht="10.199999999999999">
      <c r="B229" s="155"/>
      <c r="D229" s="149" t="s">
        <v>144</v>
      </c>
      <c r="E229" s="156" t="s">
        <v>1</v>
      </c>
      <c r="F229" s="157" t="s">
        <v>433</v>
      </c>
      <c r="H229" s="158">
        <v>32.895000000000003</v>
      </c>
      <c r="I229" s="159"/>
      <c r="L229" s="155"/>
      <c r="M229" s="160"/>
      <c r="T229" s="161"/>
      <c r="AT229" s="156" t="s">
        <v>144</v>
      </c>
      <c r="AU229" s="156" t="s">
        <v>82</v>
      </c>
      <c r="AV229" s="13" t="s">
        <v>82</v>
      </c>
      <c r="AW229" s="13" t="s">
        <v>30</v>
      </c>
      <c r="AX229" s="13" t="s">
        <v>73</v>
      </c>
      <c r="AY229" s="156" t="s">
        <v>135</v>
      </c>
    </row>
    <row r="230" spans="2:65" s="14" customFormat="1" ht="10.199999999999999">
      <c r="B230" s="162"/>
      <c r="D230" s="149" t="s">
        <v>144</v>
      </c>
      <c r="E230" s="163" t="s">
        <v>1</v>
      </c>
      <c r="F230" s="164" t="s">
        <v>147</v>
      </c>
      <c r="H230" s="165">
        <v>32.895000000000003</v>
      </c>
      <c r="I230" s="166"/>
      <c r="L230" s="162"/>
      <c r="M230" s="167"/>
      <c r="T230" s="168"/>
      <c r="AT230" s="163" t="s">
        <v>144</v>
      </c>
      <c r="AU230" s="163" t="s">
        <v>82</v>
      </c>
      <c r="AV230" s="14" t="s">
        <v>142</v>
      </c>
      <c r="AW230" s="14" t="s">
        <v>30</v>
      </c>
      <c r="AX230" s="14" t="s">
        <v>80</v>
      </c>
      <c r="AY230" s="163" t="s">
        <v>135</v>
      </c>
    </row>
    <row r="231" spans="2:65" s="1" customFormat="1" ht="16.5" customHeight="1">
      <c r="B231" s="133"/>
      <c r="C231" s="134" t="s">
        <v>220</v>
      </c>
      <c r="D231" s="134" t="s">
        <v>138</v>
      </c>
      <c r="E231" s="135" t="s">
        <v>434</v>
      </c>
      <c r="F231" s="136" t="s">
        <v>435</v>
      </c>
      <c r="G231" s="137" t="s">
        <v>150</v>
      </c>
      <c r="H231" s="138">
        <v>32.895000000000003</v>
      </c>
      <c r="I231" s="139"/>
      <c r="J231" s="140">
        <f>ROUND(I231*H231,2)</f>
        <v>0</v>
      </c>
      <c r="K231" s="141"/>
      <c r="L231" s="32"/>
      <c r="M231" s="142" t="s">
        <v>1</v>
      </c>
      <c r="N231" s="143" t="s">
        <v>38</v>
      </c>
      <c r="P231" s="144">
        <f>O231*H231</f>
        <v>0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AR231" s="146" t="s">
        <v>142</v>
      </c>
      <c r="AT231" s="146" t="s">
        <v>138</v>
      </c>
      <c r="AU231" s="146" t="s">
        <v>82</v>
      </c>
      <c r="AY231" s="17" t="s">
        <v>135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7" t="s">
        <v>80</v>
      </c>
      <c r="BK231" s="147">
        <f>ROUND(I231*H231,2)</f>
        <v>0</v>
      </c>
      <c r="BL231" s="17" t="s">
        <v>142</v>
      </c>
      <c r="BM231" s="146" t="s">
        <v>184</v>
      </c>
    </row>
    <row r="232" spans="2:65" s="12" customFormat="1" ht="10.199999999999999">
      <c r="B232" s="148"/>
      <c r="D232" s="149" t="s">
        <v>144</v>
      </c>
      <c r="E232" s="150" t="s">
        <v>1</v>
      </c>
      <c r="F232" s="151" t="s">
        <v>429</v>
      </c>
      <c r="H232" s="150" t="s">
        <v>1</v>
      </c>
      <c r="I232" s="152"/>
      <c r="L232" s="148"/>
      <c r="M232" s="153"/>
      <c r="T232" s="154"/>
      <c r="AT232" s="150" t="s">
        <v>144</v>
      </c>
      <c r="AU232" s="150" t="s">
        <v>82</v>
      </c>
      <c r="AV232" s="12" t="s">
        <v>80</v>
      </c>
      <c r="AW232" s="12" t="s">
        <v>30</v>
      </c>
      <c r="AX232" s="12" t="s">
        <v>73</v>
      </c>
      <c r="AY232" s="150" t="s">
        <v>135</v>
      </c>
    </row>
    <row r="233" spans="2:65" s="13" customFormat="1" ht="10.199999999999999">
      <c r="B233" s="155"/>
      <c r="D233" s="149" t="s">
        <v>144</v>
      </c>
      <c r="E233" s="156" t="s">
        <v>1</v>
      </c>
      <c r="F233" s="157" t="s">
        <v>433</v>
      </c>
      <c r="H233" s="158">
        <v>32.895000000000003</v>
      </c>
      <c r="I233" s="159"/>
      <c r="L233" s="155"/>
      <c r="M233" s="160"/>
      <c r="T233" s="161"/>
      <c r="AT233" s="156" t="s">
        <v>144</v>
      </c>
      <c r="AU233" s="156" t="s">
        <v>82</v>
      </c>
      <c r="AV233" s="13" t="s">
        <v>82</v>
      </c>
      <c r="AW233" s="13" t="s">
        <v>30</v>
      </c>
      <c r="AX233" s="13" t="s">
        <v>73</v>
      </c>
      <c r="AY233" s="156" t="s">
        <v>135</v>
      </c>
    </row>
    <row r="234" spans="2:65" s="14" customFormat="1" ht="10.199999999999999">
      <c r="B234" s="162"/>
      <c r="D234" s="149" t="s">
        <v>144</v>
      </c>
      <c r="E234" s="163" t="s">
        <v>1</v>
      </c>
      <c r="F234" s="164" t="s">
        <v>147</v>
      </c>
      <c r="H234" s="165">
        <v>32.895000000000003</v>
      </c>
      <c r="I234" s="166"/>
      <c r="L234" s="162"/>
      <c r="M234" s="167"/>
      <c r="T234" s="168"/>
      <c r="AT234" s="163" t="s">
        <v>144</v>
      </c>
      <c r="AU234" s="163" t="s">
        <v>82</v>
      </c>
      <c r="AV234" s="14" t="s">
        <v>142</v>
      </c>
      <c r="AW234" s="14" t="s">
        <v>30</v>
      </c>
      <c r="AX234" s="14" t="s">
        <v>80</v>
      </c>
      <c r="AY234" s="163" t="s">
        <v>135</v>
      </c>
    </row>
    <row r="235" spans="2:65" s="1" customFormat="1" ht="24.15" customHeight="1">
      <c r="B235" s="133"/>
      <c r="C235" s="134" t="s">
        <v>276</v>
      </c>
      <c r="D235" s="134" t="s">
        <v>138</v>
      </c>
      <c r="E235" s="135" t="s">
        <v>436</v>
      </c>
      <c r="F235" s="136" t="s">
        <v>437</v>
      </c>
      <c r="G235" s="137" t="s">
        <v>238</v>
      </c>
      <c r="H235" s="138">
        <v>0.247</v>
      </c>
      <c r="I235" s="139"/>
      <c r="J235" s="140">
        <f>ROUND(I235*H235,2)</f>
        <v>0</v>
      </c>
      <c r="K235" s="141"/>
      <c r="L235" s="32"/>
      <c r="M235" s="142" t="s">
        <v>1</v>
      </c>
      <c r="N235" s="143" t="s">
        <v>38</v>
      </c>
      <c r="P235" s="144">
        <f>O235*H235</f>
        <v>0</v>
      </c>
      <c r="Q235" s="144">
        <v>1.05291</v>
      </c>
      <c r="R235" s="144">
        <f>Q235*H235</f>
        <v>0.26006877</v>
      </c>
      <c r="S235" s="144">
        <v>0</v>
      </c>
      <c r="T235" s="145">
        <f>S235*H235</f>
        <v>0</v>
      </c>
      <c r="AR235" s="146" t="s">
        <v>142</v>
      </c>
      <c r="AT235" s="146" t="s">
        <v>138</v>
      </c>
      <c r="AU235" s="146" t="s">
        <v>82</v>
      </c>
      <c r="AY235" s="17" t="s">
        <v>135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7" t="s">
        <v>80</v>
      </c>
      <c r="BK235" s="147">
        <f>ROUND(I235*H235,2)</f>
        <v>0</v>
      </c>
      <c r="BL235" s="17" t="s">
        <v>142</v>
      </c>
      <c r="BM235" s="146" t="s">
        <v>188</v>
      </c>
    </row>
    <row r="236" spans="2:65" s="11" customFormat="1" ht="22.8" customHeight="1">
      <c r="B236" s="121"/>
      <c r="D236" s="122" t="s">
        <v>72</v>
      </c>
      <c r="E236" s="131" t="s">
        <v>158</v>
      </c>
      <c r="F236" s="131" t="s">
        <v>438</v>
      </c>
      <c r="I236" s="124"/>
      <c r="J236" s="132">
        <f>BK236</f>
        <v>0</v>
      </c>
      <c r="L236" s="121"/>
      <c r="M236" s="126"/>
      <c r="P236" s="127">
        <f>SUM(P237:P412)</f>
        <v>0</v>
      </c>
      <c r="R236" s="127">
        <f>SUM(R237:R412)</f>
        <v>20.898215060000002</v>
      </c>
      <c r="T236" s="128">
        <f>SUM(T237:T412)</f>
        <v>0</v>
      </c>
      <c r="AR236" s="122" t="s">
        <v>80</v>
      </c>
      <c r="AT236" s="129" t="s">
        <v>72</v>
      </c>
      <c r="AU236" s="129" t="s">
        <v>80</v>
      </c>
      <c r="AY236" s="122" t="s">
        <v>135</v>
      </c>
      <c r="BK236" s="130">
        <f>SUM(BK237:BK412)</f>
        <v>0</v>
      </c>
    </row>
    <row r="237" spans="2:65" s="1" customFormat="1" ht="24.15" customHeight="1">
      <c r="B237" s="133"/>
      <c r="C237" s="134" t="s">
        <v>224</v>
      </c>
      <c r="D237" s="134" t="s">
        <v>138</v>
      </c>
      <c r="E237" s="135" t="s">
        <v>439</v>
      </c>
      <c r="F237" s="136" t="s">
        <v>440</v>
      </c>
      <c r="G237" s="137" t="s">
        <v>150</v>
      </c>
      <c r="H237" s="138">
        <v>362.54</v>
      </c>
      <c r="I237" s="139"/>
      <c r="J237" s="140">
        <f>ROUND(I237*H237,2)</f>
        <v>0</v>
      </c>
      <c r="K237" s="141"/>
      <c r="L237" s="32"/>
      <c r="M237" s="142" t="s">
        <v>1</v>
      </c>
      <c r="N237" s="143" t="s">
        <v>38</v>
      </c>
      <c r="P237" s="144">
        <f>O237*H237</f>
        <v>0</v>
      </c>
      <c r="Q237" s="144">
        <v>7.3499999999999998E-3</v>
      </c>
      <c r="R237" s="144">
        <f>Q237*H237</f>
        <v>2.664669</v>
      </c>
      <c r="S237" s="144">
        <v>0</v>
      </c>
      <c r="T237" s="145">
        <f>S237*H237</f>
        <v>0</v>
      </c>
      <c r="AR237" s="146" t="s">
        <v>142</v>
      </c>
      <c r="AT237" s="146" t="s">
        <v>138</v>
      </c>
      <c r="AU237" s="146" t="s">
        <v>82</v>
      </c>
      <c r="AY237" s="17" t="s">
        <v>135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7" t="s">
        <v>80</v>
      </c>
      <c r="BK237" s="147">
        <f>ROUND(I237*H237,2)</f>
        <v>0</v>
      </c>
      <c r="BL237" s="17" t="s">
        <v>142</v>
      </c>
      <c r="BM237" s="146" t="s">
        <v>193</v>
      </c>
    </row>
    <row r="238" spans="2:65" s="12" customFormat="1" ht="10.199999999999999">
      <c r="B238" s="148"/>
      <c r="D238" s="149" t="s">
        <v>144</v>
      </c>
      <c r="E238" s="150" t="s">
        <v>1</v>
      </c>
      <c r="F238" s="151" t="s">
        <v>441</v>
      </c>
      <c r="H238" s="150" t="s">
        <v>1</v>
      </c>
      <c r="I238" s="152"/>
      <c r="L238" s="148"/>
      <c r="M238" s="153"/>
      <c r="T238" s="154"/>
      <c r="AT238" s="150" t="s">
        <v>144</v>
      </c>
      <c r="AU238" s="150" t="s">
        <v>82</v>
      </c>
      <c r="AV238" s="12" t="s">
        <v>80</v>
      </c>
      <c r="AW238" s="12" t="s">
        <v>30</v>
      </c>
      <c r="AX238" s="12" t="s">
        <v>73</v>
      </c>
      <c r="AY238" s="150" t="s">
        <v>135</v>
      </c>
    </row>
    <row r="239" spans="2:65" s="13" customFormat="1" ht="10.199999999999999">
      <c r="B239" s="155"/>
      <c r="D239" s="149" t="s">
        <v>144</v>
      </c>
      <c r="E239" s="156" t="s">
        <v>1</v>
      </c>
      <c r="F239" s="157" t="s">
        <v>442</v>
      </c>
      <c r="H239" s="158">
        <v>73.700999999999993</v>
      </c>
      <c r="I239" s="159"/>
      <c r="L239" s="155"/>
      <c r="M239" s="160"/>
      <c r="T239" s="161"/>
      <c r="AT239" s="156" t="s">
        <v>144</v>
      </c>
      <c r="AU239" s="156" t="s">
        <v>82</v>
      </c>
      <c r="AV239" s="13" t="s">
        <v>82</v>
      </c>
      <c r="AW239" s="13" t="s">
        <v>30</v>
      </c>
      <c r="AX239" s="13" t="s">
        <v>73</v>
      </c>
      <c r="AY239" s="156" t="s">
        <v>135</v>
      </c>
    </row>
    <row r="240" spans="2:65" s="15" customFormat="1" ht="10.199999999999999">
      <c r="B240" s="173"/>
      <c r="D240" s="149" t="s">
        <v>144</v>
      </c>
      <c r="E240" s="174" t="s">
        <v>1</v>
      </c>
      <c r="F240" s="175" t="s">
        <v>443</v>
      </c>
      <c r="H240" s="176">
        <v>73.700999999999993</v>
      </c>
      <c r="I240" s="177"/>
      <c r="L240" s="173"/>
      <c r="M240" s="178"/>
      <c r="T240" s="179"/>
      <c r="AT240" s="174" t="s">
        <v>144</v>
      </c>
      <c r="AU240" s="174" t="s">
        <v>82</v>
      </c>
      <c r="AV240" s="15" t="s">
        <v>152</v>
      </c>
      <c r="AW240" s="15" t="s">
        <v>30</v>
      </c>
      <c r="AX240" s="15" t="s">
        <v>73</v>
      </c>
      <c r="AY240" s="174" t="s">
        <v>135</v>
      </c>
    </row>
    <row r="241" spans="2:65" s="12" customFormat="1" ht="10.199999999999999">
      <c r="B241" s="148"/>
      <c r="D241" s="149" t="s">
        <v>144</v>
      </c>
      <c r="E241" s="150" t="s">
        <v>1</v>
      </c>
      <c r="F241" s="151" t="s">
        <v>444</v>
      </c>
      <c r="H241" s="150" t="s">
        <v>1</v>
      </c>
      <c r="I241" s="152"/>
      <c r="L241" s="148"/>
      <c r="M241" s="153"/>
      <c r="T241" s="154"/>
      <c r="AT241" s="150" t="s">
        <v>144</v>
      </c>
      <c r="AU241" s="150" t="s">
        <v>82</v>
      </c>
      <c r="AV241" s="12" t="s">
        <v>80</v>
      </c>
      <c r="AW241" s="12" t="s">
        <v>30</v>
      </c>
      <c r="AX241" s="12" t="s">
        <v>73</v>
      </c>
      <c r="AY241" s="150" t="s">
        <v>135</v>
      </c>
    </row>
    <row r="242" spans="2:65" s="13" customFormat="1" ht="10.199999999999999">
      <c r="B242" s="155"/>
      <c r="D242" s="149" t="s">
        <v>144</v>
      </c>
      <c r="E242" s="156" t="s">
        <v>1</v>
      </c>
      <c r="F242" s="157" t="s">
        <v>445</v>
      </c>
      <c r="H242" s="158">
        <v>279.18900000000002</v>
      </c>
      <c r="I242" s="159"/>
      <c r="L242" s="155"/>
      <c r="M242" s="160"/>
      <c r="T242" s="161"/>
      <c r="AT242" s="156" t="s">
        <v>144</v>
      </c>
      <c r="AU242" s="156" t="s">
        <v>82</v>
      </c>
      <c r="AV242" s="13" t="s">
        <v>82</v>
      </c>
      <c r="AW242" s="13" t="s">
        <v>30</v>
      </c>
      <c r="AX242" s="13" t="s">
        <v>73</v>
      </c>
      <c r="AY242" s="156" t="s">
        <v>135</v>
      </c>
    </row>
    <row r="243" spans="2:65" s="15" customFormat="1" ht="10.199999999999999">
      <c r="B243" s="173"/>
      <c r="D243" s="149" t="s">
        <v>144</v>
      </c>
      <c r="E243" s="174" t="s">
        <v>1</v>
      </c>
      <c r="F243" s="175" t="s">
        <v>443</v>
      </c>
      <c r="H243" s="176">
        <v>279.18900000000002</v>
      </c>
      <c r="I243" s="177"/>
      <c r="L243" s="173"/>
      <c r="M243" s="178"/>
      <c r="T243" s="179"/>
      <c r="AT243" s="174" t="s">
        <v>144</v>
      </c>
      <c r="AU243" s="174" t="s">
        <v>82</v>
      </c>
      <c r="AV243" s="15" t="s">
        <v>152</v>
      </c>
      <c r="AW243" s="15" t="s">
        <v>30</v>
      </c>
      <c r="AX243" s="15" t="s">
        <v>73</v>
      </c>
      <c r="AY243" s="174" t="s">
        <v>135</v>
      </c>
    </row>
    <row r="244" spans="2:65" s="12" customFormat="1" ht="10.199999999999999">
      <c r="B244" s="148"/>
      <c r="D244" s="149" t="s">
        <v>144</v>
      </c>
      <c r="E244" s="150" t="s">
        <v>1</v>
      </c>
      <c r="F244" s="151" t="s">
        <v>446</v>
      </c>
      <c r="H244" s="150" t="s">
        <v>1</v>
      </c>
      <c r="I244" s="152"/>
      <c r="L244" s="148"/>
      <c r="M244" s="153"/>
      <c r="T244" s="154"/>
      <c r="AT244" s="150" t="s">
        <v>144</v>
      </c>
      <c r="AU244" s="150" t="s">
        <v>82</v>
      </c>
      <c r="AV244" s="12" t="s">
        <v>80</v>
      </c>
      <c r="AW244" s="12" t="s">
        <v>30</v>
      </c>
      <c r="AX244" s="12" t="s">
        <v>73</v>
      </c>
      <c r="AY244" s="150" t="s">
        <v>135</v>
      </c>
    </row>
    <row r="245" spans="2:65" s="13" customFormat="1" ht="10.199999999999999">
      <c r="B245" s="155"/>
      <c r="D245" s="149" t="s">
        <v>144</v>
      </c>
      <c r="E245" s="156" t="s">
        <v>1</v>
      </c>
      <c r="F245" s="157" t="s">
        <v>447</v>
      </c>
      <c r="H245" s="158">
        <v>9.65</v>
      </c>
      <c r="I245" s="159"/>
      <c r="L245" s="155"/>
      <c r="M245" s="160"/>
      <c r="T245" s="161"/>
      <c r="AT245" s="156" t="s">
        <v>144</v>
      </c>
      <c r="AU245" s="156" t="s">
        <v>82</v>
      </c>
      <c r="AV245" s="13" t="s">
        <v>82</v>
      </c>
      <c r="AW245" s="13" t="s">
        <v>30</v>
      </c>
      <c r="AX245" s="13" t="s">
        <v>73</v>
      </c>
      <c r="AY245" s="156" t="s">
        <v>135</v>
      </c>
    </row>
    <row r="246" spans="2:65" s="15" customFormat="1" ht="10.199999999999999">
      <c r="B246" s="173"/>
      <c r="D246" s="149" t="s">
        <v>144</v>
      </c>
      <c r="E246" s="174" t="s">
        <v>1</v>
      </c>
      <c r="F246" s="175" t="s">
        <v>443</v>
      </c>
      <c r="H246" s="176">
        <v>9.65</v>
      </c>
      <c r="I246" s="177"/>
      <c r="L246" s="173"/>
      <c r="M246" s="178"/>
      <c r="T246" s="179"/>
      <c r="AT246" s="174" t="s">
        <v>144</v>
      </c>
      <c r="AU246" s="174" t="s">
        <v>82</v>
      </c>
      <c r="AV246" s="15" t="s">
        <v>152</v>
      </c>
      <c r="AW246" s="15" t="s">
        <v>30</v>
      </c>
      <c r="AX246" s="15" t="s">
        <v>73</v>
      </c>
      <c r="AY246" s="174" t="s">
        <v>135</v>
      </c>
    </row>
    <row r="247" spans="2:65" s="14" customFormat="1" ht="10.199999999999999">
      <c r="B247" s="162"/>
      <c r="D247" s="149" t="s">
        <v>144</v>
      </c>
      <c r="E247" s="163" t="s">
        <v>1</v>
      </c>
      <c r="F247" s="164" t="s">
        <v>147</v>
      </c>
      <c r="H247" s="165">
        <v>362.54</v>
      </c>
      <c r="I247" s="166"/>
      <c r="L247" s="162"/>
      <c r="M247" s="167"/>
      <c r="T247" s="168"/>
      <c r="AT247" s="163" t="s">
        <v>144</v>
      </c>
      <c r="AU247" s="163" t="s">
        <v>82</v>
      </c>
      <c r="AV247" s="14" t="s">
        <v>142</v>
      </c>
      <c r="AW247" s="14" t="s">
        <v>30</v>
      </c>
      <c r="AX247" s="14" t="s">
        <v>80</v>
      </c>
      <c r="AY247" s="163" t="s">
        <v>135</v>
      </c>
    </row>
    <row r="248" spans="2:65" s="1" customFormat="1" ht="24.15" customHeight="1">
      <c r="B248" s="133"/>
      <c r="C248" s="134" t="s">
        <v>285</v>
      </c>
      <c r="D248" s="134" t="s">
        <v>138</v>
      </c>
      <c r="E248" s="135" t="s">
        <v>448</v>
      </c>
      <c r="F248" s="136" t="s">
        <v>449</v>
      </c>
      <c r="G248" s="137" t="s">
        <v>150</v>
      </c>
      <c r="H248" s="138">
        <v>73.700999999999993</v>
      </c>
      <c r="I248" s="139"/>
      <c r="J248" s="140">
        <f>ROUND(I248*H248,2)</f>
        <v>0</v>
      </c>
      <c r="K248" s="141"/>
      <c r="L248" s="32"/>
      <c r="M248" s="142" t="s">
        <v>1</v>
      </c>
      <c r="N248" s="143" t="s">
        <v>38</v>
      </c>
      <c r="P248" s="144">
        <f>O248*H248</f>
        <v>0</v>
      </c>
      <c r="Q248" s="144">
        <v>1.54E-2</v>
      </c>
      <c r="R248" s="144">
        <f>Q248*H248</f>
        <v>1.1349954</v>
      </c>
      <c r="S248" s="144">
        <v>0</v>
      </c>
      <c r="T248" s="145">
        <f>S248*H248</f>
        <v>0</v>
      </c>
      <c r="AR248" s="146" t="s">
        <v>142</v>
      </c>
      <c r="AT248" s="146" t="s">
        <v>138</v>
      </c>
      <c r="AU248" s="146" t="s">
        <v>82</v>
      </c>
      <c r="AY248" s="17" t="s">
        <v>135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7" t="s">
        <v>80</v>
      </c>
      <c r="BK248" s="147">
        <f>ROUND(I248*H248,2)</f>
        <v>0</v>
      </c>
      <c r="BL248" s="17" t="s">
        <v>142</v>
      </c>
      <c r="BM248" s="146" t="s">
        <v>203</v>
      </c>
    </row>
    <row r="249" spans="2:65" s="12" customFormat="1" ht="10.199999999999999">
      <c r="B249" s="148"/>
      <c r="D249" s="149" t="s">
        <v>144</v>
      </c>
      <c r="E249" s="150" t="s">
        <v>1</v>
      </c>
      <c r="F249" s="151" t="s">
        <v>412</v>
      </c>
      <c r="H249" s="150" t="s">
        <v>1</v>
      </c>
      <c r="I249" s="152"/>
      <c r="L249" s="148"/>
      <c r="M249" s="153"/>
      <c r="T249" s="154"/>
      <c r="AT249" s="150" t="s">
        <v>144</v>
      </c>
      <c r="AU249" s="150" t="s">
        <v>82</v>
      </c>
      <c r="AV249" s="12" t="s">
        <v>80</v>
      </c>
      <c r="AW249" s="12" t="s">
        <v>30</v>
      </c>
      <c r="AX249" s="12" t="s">
        <v>73</v>
      </c>
      <c r="AY249" s="150" t="s">
        <v>135</v>
      </c>
    </row>
    <row r="250" spans="2:65" s="13" customFormat="1" ht="10.199999999999999">
      <c r="B250" s="155"/>
      <c r="D250" s="149" t="s">
        <v>144</v>
      </c>
      <c r="E250" s="156" t="s">
        <v>1</v>
      </c>
      <c r="F250" s="157" t="s">
        <v>450</v>
      </c>
      <c r="H250" s="158">
        <v>12.06</v>
      </c>
      <c r="I250" s="159"/>
      <c r="L250" s="155"/>
      <c r="M250" s="160"/>
      <c r="T250" s="161"/>
      <c r="AT250" s="156" t="s">
        <v>144</v>
      </c>
      <c r="AU250" s="156" t="s">
        <v>82</v>
      </c>
      <c r="AV250" s="13" t="s">
        <v>82</v>
      </c>
      <c r="AW250" s="13" t="s">
        <v>30</v>
      </c>
      <c r="AX250" s="13" t="s">
        <v>73</v>
      </c>
      <c r="AY250" s="156" t="s">
        <v>135</v>
      </c>
    </row>
    <row r="251" spans="2:65" s="13" customFormat="1" ht="20.399999999999999">
      <c r="B251" s="155"/>
      <c r="D251" s="149" t="s">
        <v>144</v>
      </c>
      <c r="E251" s="156" t="s">
        <v>1</v>
      </c>
      <c r="F251" s="157" t="s">
        <v>451</v>
      </c>
      <c r="H251" s="158">
        <v>12.007</v>
      </c>
      <c r="I251" s="159"/>
      <c r="L251" s="155"/>
      <c r="M251" s="160"/>
      <c r="T251" s="161"/>
      <c r="AT251" s="156" t="s">
        <v>144</v>
      </c>
      <c r="AU251" s="156" t="s">
        <v>82</v>
      </c>
      <c r="AV251" s="13" t="s">
        <v>82</v>
      </c>
      <c r="AW251" s="13" t="s">
        <v>30</v>
      </c>
      <c r="AX251" s="13" t="s">
        <v>73</v>
      </c>
      <c r="AY251" s="156" t="s">
        <v>135</v>
      </c>
    </row>
    <row r="252" spans="2:65" s="13" customFormat="1" ht="10.199999999999999">
      <c r="B252" s="155"/>
      <c r="D252" s="149" t="s">
        <v>144</v>
      </c>
      <c r="E252" s="156" t="s">
        <v>1</v>
      </c>
      <c r="F252" s="157" t="s">
        <v>452</v>
      </c>
      <c r="H252" s="158">
        <v>7.65</v>
      </c>
      <c r="I252" s="159"/>
      <c r="L252" s="155"/>
      <c r="M252" s="160"/>
      <c r="T252" s="161"/>
      <c r="AT252" s="156" t="s">
        <v>144</v>
      </c>
      <c r="AU252" s="156" t="s">
        <v>82</v>
      </c>
      <c r="AV252" s="13" t="s">
        <v>82</v>
      </c>
      <c r="AW252" s="13" t="s">
        <v>30</v>
      </c>
      <c r="AX252" s="13" t="s">
        <v>73</v>
      </c>
      <c r="AY252" s="156" t="s">
        <v>135</v>
      </c>
    </row>
    <row r="253" spans="2:65" s="13" customFormat="1" ht="20.399999999999999">
      <c r="B253" s="155"/>
      <c r="D253" s="149" t="s">
        <v>144</v>
      </c>
      <c r="E253" s="156" t="s">
        <v>1</v>
      </c>
      <c r="F253" s="157" t="s">
        <v>453</v>
      </c>
      <c r="H253" s="158">
        <v>15.073</v>
      </c>
      <c r="I253" s="159"/>
      <c r="L253" s="155"/>
      <c r="M253" s="160"/>
      <c r="T253" s="161"/>
      <c r="AT253" s="156" t="s">
        <v>144</v>
      </c>
      <c r="AU253" s="156" t="s">
        <v>82</v>
      </c>
      <c r="AV253" s="13" t="s">
        <v>82</v>
      </c>
      <c r="AW253" s="13" t="s">
        <v>30</v>
      </c>
      <c r="AX253" s="13" t="s">
        <v>73</v>
      </c>
      <c r="AY253" s="156" t="s">
        <v>135</v>
      </c>
    </row>
    <row r="254" spans="2:65" s="13" customFormat="1" ht="30.6">
      <c r="B254" s="155"/>
      <c r="D254" s="149" t="s">
        <v>144</v>
      </c>
      <c r="E254" s="156" t="s">
        <v>1</v>
      </c>
      <c r="F254" s="157" t="s">
        <v>454</v>
      </c>
      <c r="H254" s="158">
        <v>19.260999999999999</v>
      </c>
      <c r="I254" s="159"/>
      <c r="L254" s="155"/>
      <c r="M254" s="160"/>
      <c r="T254" s="161"/>
      <c r="AT254" s="156" t="s">
        <v>144</v>
      </c>
      <c r="AU254" s="156" t="s">
        <v>82</v>
      </c>
      <c r="AV254" s="13" t="s">
        <v>82</v>
      </c>
      <c r="AW254" s="13" t="s">
        <v>30</v>
      </c>
      <c r="AX254" s="13" t="s">
        <v>73</v>
      </c>
      <c r="AY254" s="156" t="s">
        <v>135</v>
      </c>
    </row>
    <row r="255" spans="2:65" s="13" customFormat="1" ht="10.199999999999999">
      <c r="B255" s="155"/>
      <c r="D255" s="149" t="s">
        <v>144</v>
      </c>
      <c r="E255" s="156" t="s">
        <v>1</v>
      </c>
      <c r="F255" s="157" t="s">
        <v>455</v>
      </c>
      <c r="H255" s="158">
        <v>7.65</v>
      </c>
      <c r="I255" s="159"/>
      <c r="L255" s="155"/>
      <c r="M255" s="160"/>
      <c r="T255" s="161"/>
      <c r="AT255" s="156" t="s">
        <v>144</v>
      </c>
      <c r="AU255" s="156" t="s">
        <v>82</v>
      </c>
      <c r="AV255" s="13" t="s">
        <v>82</v>
      </c>
      <c r="AW255" s="13" t="s">
        <v>30</v>
      </c>
      <c r="AX255" s="13" t="s">
        <v>73</v>
      </c>
      <c r="AY255" s="156" t="s">
        <v>135</v>
      </c>
    </row>
    <row r="256" spans="2:65" s="14" customFormat="1" ht="10.199999999999999">
      <c r="B256" s="162"/>
      <c r="D256" s="149" t="s">
        <v>144</v>
      </c>
      <c r="E256" s="163" t="s">
        <v>1</v>
      </c>
      <c r="F256" s="164" t="s">
        <v>147</v>
      </c>
      <c r="H256" s="165">
        <v>73.701000000000008</v>
      </c>
      <c r="I256" s="166"/>
      <c r="L256" s="162"/>
      <c r="M256" s="167"/>
      <c r="T256" s="168"/>
      <c r="AT256" s="163" t="s">
        <v>144</v>
      </c>
      <c r="AU256" s="163" t="s">
        <v>82</v>
      </c>
      <c r="AV256" s="14" t="s">
        <v>142</v>
      </c>
      <c r="AW256" s="14" t="s">
        <v>30</v>
      </c>
      <c r="AX256" s="14" t="s">
        <v>80</v>
      </c>
      <c r="AY256" s="163" t="s">
        <v>135</v>
      </c>
    </row>
    <row r="257" spans="2:65" s="1" customFormat="1" ht="24.15" customHeight="1">
      <c r="B257" s="133"/>
      <c r="C257" s="134" t="s">
        <v>290</v>
      </c>
      <c r="D257" s="134" t="s">
        <v>138</v>
      </c>
      <c r="E257" s="135" t="s">
        <v>456</v>
      </c>
      <c r="F257" s="136" t="s">
        <v>457</v>
      </c>
      <c r="G257" s="137" t="s">
        <v>150</v>
      </c>
      <c r="H257" s="138">
        <v>279.18900000000002</v>
      </c>
      <c r="I257" s="139"/>
      <c r="J257" s="140">
        <f>ROUND(I257*H257,2)</f>
        <v>0</v>
      </c>
      <c r="K257" s="141"/>
      <c r="L257" s="32"/>
      <c r="M257" s="142" t="s">
        <v>1</v>
      </c>
      <c r="N257" s="143" t="s">
        <v>38</v>
      </c>
      <c r="P257" s="144">
        <f>O257*H257</f>
        <v>0</v>
      </c>
      <c r="Q257" s="144">
        <v>1.8380000000000001E-2</v>
      </c>
      <c r="R257" s="144">
        <f>Q257*H257</f>
        <v>5.1314938200000002</v>
      </c>
      <c r="S257" s="144">
        <v>0</v>
      </c>
      <c r="T257" s="145">
        <f>S257*H257</f>
        <v>0</v>
      </c>
      <c r="AR257" s="146" t="s">
        <v>142</v>
      </c>
      <c r="AT257" s="146" t="s">
        <v>138</v>
      </c>
      <c r="AU257" s="146" t="s">
        <v>82</v>
      </c>
      <c r="AY257" s="17" t="s">
        <v>135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80</v>
      </c>
      <c r="BK257" s="147">
        <f>ROUND(I257*H257,2)</f>
        <v>0</v>
      </c>
      <c r="BL257" s="17" t="s">
        <v>142</v>
      </c>
      <c r="BM257" s="146" t="s">
        <v>216</v>
      </c>
    </row>
    <row r="258" spans="2:65" s="12" customFormat="1" ht="10.199999999999999">
      <c r="B258" s="148"/>
      <c r="D258" s="149" t="s">
        <v>144</v>
      </c>
      <c r="E258" s="150" t="s">
        <v>1</v>
      </c>
      <c r="F258" s="151" t="s">
        <v>412</v>
      </c>
      <c r="H258" s="150" t="s">
        <v>1</v>
      </c>
      <c r="I258" s="152"/>
      <c r="L258" s="148"/>
      <c r="M258" s="153"/>
      <c r="T258" s="154"/>
      <c r="AT258" s="150" t="s">
        <v>144</v>
      </c>
      <c r="AU258" s="150" t="s">
        <v>82</v>
      </c>
      <c r="AV258" s="12" t="s">
        <v>80</v>
      </c>
      <c r="AW258" s="12" t="s">
        <v>30</v>
      </c>
      <c r="AX258" s="12" t="s">
        <v>73</v>
      </c>
      <c r="AY258" s="150" t="s">
        <v>135</v>
      </c>
    </row>
    <row r="259" spans="2:65" s="13" customFormat="1" ht="10.199999999999999">
      <c r="B259" s="155"/>
      <c r="D259" s="149" t="s">
        <v>144</v>
      </c>
      <c r="E259" s="156" t="s">
        <v>1</v>
      </c>
      <c r="F259" s="157" t="s">
        <v>458</v>
      </c>
      <c r="H259" s="158">
        <v>13.302</v>
      </c>
      <c r="I259" s="159"/>
      <c r="L259" s="155"/>
      <c r="M259" s="160"/>
      <c r="T259" s="161"/>
      <c r="AT259" s="156" t="s">
        <v>144</v>
      </c>
      <c r="AU259" s="156" t="s">
        <v>82</v>
      </c>
      <c r="AV259" s="13" t="s">
        <v>82</v>
      </c>
      <c r="AW259" s="13" t="s">
        <v>30</v>
      </c>
      <c r="AX259" s="13" t="s">
        <v>73</v>
      </c>
      <c r="AY259" s="156" t="s">
        <v>135</v>
      </c>
    </row>
    <row r="260" spans="2:65" s="13" customFormat="1" ht="10.199999999999999">
      <c r="B260" s="155"/>
      <c r="D260" s="149" t="s">
        <v>144</v>
      </c>
      <c r="E260" s="156" t="s">
        <v>1</v>
      </c>
      <c r="F260" s="157" t="s">
        <v>459</v>
      </c>
      <c r="H260" s="158">
        <v>22.408000000000001</v>
      </c>
      <c r="I260" s="159"/>
      <c r="L260" s="155"/>
      <c r="M260" s="160"/>
      <c r="T260" s="161"/>
      <c r="AT260" s="156" t="s">
        <v>144</v>
      </c>
      <c r="AU260" s="156" t="s">
        <v>82</v>
      </c>
      <c r="AV260" s="13" t="s">
        <v>82</v>
      </c>
      <c r="AW260" s="13" t="s">
        <v>30</v>
      </c>
      <c r="AX260" s="13" t="s">
        <v>73</v>
      </c>
      <c r="AY260" s="156" t="s">
        <v>135</v>
      </c>
    </row>
    <row r="261" spans="2:65" s="13" customFormat="1" ht="20.399999999999999">
      <c r="B261" s="155"/>
      <c r="D261" s="149" t="s">
        <v>144</v>
      </c>
      <c r="E261" s="156" t="s">
        <v>1</v>
      </c>
      <c r="F261" s="157" t="s">
        <v>460</v>
      </c>
      <c r="H261" s="158">
        <v>69.688000000000002</v>
      </c>
      <c r="I261" s="159"/>
      <c r="L261" s="155"/>
      <c r="M261" s="160"/>
      <c r="T261" s="161"/>
      <c r="AT261" s="156" t="s">
        <v>144</v>
      </c>
      <c r="AU261" s="156" t="s">
        <v>82</v>
      </c>
      <c r="AV261" s="13" t="s">
        <v>82</v>
      </c>
      <c r="AW261" s="13" t="s">
        <v>30</v>
      </c>
      <c r="AX261" s="13" t="s">
        <v>73</v>
      </c>
      <c r="AY261" s="156" t="s">
        <v>135</v>
      </c>
    </row>
    <row r="262" spans="2:65" s="13" customFormat="1" ht="10.199999999999999">
      <c r="B262" s="155"/>
      <c r="D262" s="149" t="s">
        <v>144</v>
      </c>
      <c r="E262" s="156" t="s">
        <v>1</v>
      </c>
      <c r="F262" s="157" t="s">
        <v>461</v>
      </c>
      <c r="H262" s="158">
        <v>6.766</v>
      </c>
      <c r="I262" s="159"/>
      <c r="L262" s="155"/>
      <c r="M262" s="160"/>
      <c r="T262" s="161"/>
      <c r="AT262" s="156" t="s">
        <v>144</v>
      </c>
      <c r="AU262" s="156" t="s">
        <v>82</v>
      </c>
      <c r="AV262" s="13" t="s">
        <v>82</v>
      </c>
      <c r="AW262" s="13" t="s">
        <v>30</v>
      </c>
      <c r="AX262" s="13" t="s">
        <v>73</v>
      </c>
      <c r="AY262" s="156" t="s">
        <v>135</v>
      </c>
    </row>
    <row r="263" spans="2:65" s="13" customFormat="1" ht="30.6">
      <c r="B263" s="155"/>
      <c r="D263" s="149" t="s">
        <v>144</v>
      </c>
      <c r="E263" s="156" t="s">
        <v>1</v>
      </c>
      <c r="F263" s="157" t="s">
        <v>462</v>
      </c>
      <c r="H263" s="158">
        <v>5.202</v>
      </c>
      <c r="I263" s="159"/>
      <c r="L263" s="155"/>
      <c r="M263" s="160"/>
      <c r="T263" s="161"/>
      <c r="AT263" s="156" t="s">
        <v>144</v>
      </c>
      <c r="AU263" s="156" t="s">
        <v>82</v>
      </c>
      <c r="AV263" s="13" t="s">
        <v>82</v>
      </c>
      <c r="AW263" s="13" t="s">
        <v>30</v>
      </c>
      <c r="AX263" s="13" t="s">
        <v>73</v>
      </c>
      <c r="AY263" s="156" t="s">
        <v>135</v>
      </c>
    </row>
    <row r="264" spans="2:65" s="13" customFormat="1" ht="10.199999999999999">
      <c r="B264" s="155"/>
      <c r="D264" s="149" t="s">
        <v>144</v>
      </c>
      <c r="E264" s="156" t="s">
        <v>1</v>
      </c>
      <c r="F264" s="157" t="s">
        <v>463</v>
      </c>
      <c r="H264" s="158">
        <v>4.117</v>
      </c>
      <c r="I264" s="159"/>
      <c r="L264" s="155"/>
      <c r="M264" s="160"/>
      <c r="T264" s="161"/>
      <c r="AT264" s="156" t="s">
        <v>144</v>
      </c>
      <c r="AU264" s="156" t="s">
        <v>82</v>
      </c>
      <c r="AV264" s="13" t="s">
        <v>82</v>
      </c>
      <c r="AW264" s="13" t="s">
        <v>30</v>
      </c>
      <c r="AX264" s="13" t="s">
        <v>73</v>
      </c>
      <c r="AY264" s="156" t="s">
        <v>135</v>
      </c>
    </row>
    <row r="265" spans="2:65" s="13" customFormat="1" ht="20.399999999999999">
      <c r="B265" s="155"/>
      <c r="D265" s="149" t="s">
        <v>144</v>
      </c>
      <c r="E265" s="156" t="s">
        <v>1</v>
      </c>
      <c r="F265" s="157" t="s">
        <v>464</v>
      </c>
      <c r="H265" s="158">
        <v>7.97</v>
      </c>
      <c r="I265" s="159"/>
      <c r="L265" s="155"/>
      <c r="M265" s="160"/>
      <c r="T265" s="161"/>
      <c r="AT265" s="156" t="s">
        <v>144</v>
      </c>
      <c r="AU265" s="156" t="s">
        <v>82</v>
      </c>
      <c r="AV265" s="13" t="s">
        <v>82</v>
      </c>
      <c r="AW265" s="13" t="s">
        <v>30</v>
      </c>
      <c r="AX265" s="13" t="s">
        <v>73</v>
      </c>
      <c r="AY265" s="156" t="s">
        <v>135</v>
      </c>
    </row>
    <row r="266" spans="2:65" s="13" customFormat="1" ht="30.6">
      <c r="B266" s="155"/>
      <c r="D266" s="149" t="s">
        <v>144</v>
      </c>
      <c r="E266" s="156" t="s">
        <v>1</v>
      </c>
      <c r="F266" s="157" t="s">
        <v>465</v>
      </c>
      <c r="H266" s="158">
        <v>8.0960000000000001</v>
      </c>
      <c r="I266" s="159"/>
      <c r="L266" s="155"/>
      <c r="M266" s="160"/>
      <c r="T266" s="161"/>
      <c r="AT266" s="156" t="s">
        <v>144</v>
      </c>
      <c r="AU266" s="156" t="s">
        <v>82</v>
      </c>
      <c r="AV266" s="13" t="s">
        <v>82</v>
      </c>
      <c r="AW266" s="13" t="s">
        <v>30</v>
      </c>
      <c r="AX266" s="13" t="s">
        <v>73</v>
      </c>
      <c r="AY266" s="156" t="s">
        <v>135</v>
      </c>
    </row>
    <row r="267" spans="2:65" s="13" customFormat="1" ht="10.199999999999999">
      <c r="B267" s="155"/>
      <c r="D267" s="149" t="s">
        <v>144</v>
      </c>
      <c r="E267" s="156" t="s">
        <v>1</v>
      </c>
      <c r="F267" s="157" t="s">
        <v>466</v>
      </c>
      <c r="H267" s="158">
        <v>4.117</v>
      </c>
      <c r="I267" s="159"/>
      <c r="L267" s="155"/>
      <c r="M267" s="160"/>
      <c r="T267" s="161"/>
      <c r="AT267" s="156" t="s">
        <v>144</v>
      </c>
      <c r="AU267" s="156" t="s">
        <v>82</v>
      </c>
      <c r="AV267" s="13" t="s">
        <v>82</v>
      </c>
      <c r="AW267" s="13" t="s">
        <v>30</v>
      </c>
      <c r="AX267" s="13" t="s">
        <v>73</v>
      </c>
      <c r="AY267" s="156" t="s">
        <v>135</v>
      </c>
    </row>
    <row r="268" spans="2:65" s="13" customFormat="1" ht="20.399999999999999">
      <c r="B268" s="155"/>
      <c r="D268" s="149" t="s">
        <v>144</v>
      </c>
      <c r="E268" s="156" t="s">
        <v>1</v>
      </c>
      <c r="F268" s="157" t="s">
        <v>467</v>
      </c>
      <c r="H268" s="158">
        <v>114.163</v>
      </c>
      <c r="I268" s="159"/>
      <c r="L268" s="155"/>
      <c r="M268" s="160"/>
      <c r="T268" s="161"/>
      <c r="AT268" s="156" t="s">
        <v>144</v>
      </c>
      <c r="AU268" s="156" t="s">
        <v>82</v>
      </c>
      <c r="AV268" s="13" t="s">
        <v>82</v>
      </c>
      <c r="AW268" s="13" t="s">
        <v>30</v>
      </c>
      <c r="AX268" s="13" t="s">
        <v>73</v>
      </c>
      <c r="AY268" s="156" t="s">
        <v>135</v>
      </c>
    </row>
    <row r="269" spans="2:65" s="13" customFormat="1" ht="10.199999999999999">
      <c r="B269" s="155"/>
      <c r="D269" s="149" t="s">
        <v>144</v>
      </c>
      <c r="E269" s="156" t="s">
        <v>1</v>
      </c>
      <c r="F269" s="157" t="s">
        <v>468</v>
      </c>
      <c r="H269" s="158">
        <v>23.36</v>
      </c>
      <c r="I269" s="159"/>
      <c r="L269" s="155"/>
      <c r="M269" s="160"/>
      <c r="T269" s="161"/>
      <c r="AT269" s="156" t="s">
        <v>144</v>
      </c>
      <c r="AU269" s="156" t="s">
        <v>82</v>
      </c>
      <c r="AV269" s="13" t="s">
        <v>82</v>
      </c>
      <c r="AW269" s="13" t="s">
        <v>30</v>
      </c>
      <c r="AX269" s="13" t="s">
        <v>73</v>
      </c>
      <c r="AY269" s="156" t="s">
        <v>135</v>
      </c>
    </row>
    <row r="270" spans="2:65" s="14" customFormat="1" ht="10.199999999999999">
      <c r="B270" s="162"/>
      <c r="D270" s="149" t="s">
        <v>144</v>
      </c>
      <c r="E270" s="163" t="s">
        <v>1</v>
      </c>
      <c r="F270" s="164" t="s">
        <v>147</v>
      </c>
      <c r="H270" s="165">
        <v>279.18900000000002</v>
      </c>
      <c r="I270" s="166"/>
      <c r="L270" s="162"/>
      <c r="M270" s="167"/>
      <c r="T270" s="168"/>
      <c r="AT270" s="163" t="s">
        <v>144</v>
      </c>
      <c r="AU270" s="163" t="s">
        <v>82</v>
      </c>
      <c r="AV270" s="14" t="s">
        <v>142</v>
      </c>
      <c r="AW270" s="14" t="s">
        <v>30</v>
      </c>
      <c r="AX270" s="14" t="s">
        <v>80</v>
      </c>
      <c r="AY270" s="163" t="s">
        <v>135</v>
      </c>
    </row>
    <row r="271" spans="2:65" s="1" customFormat="1" ht="24.15" customHeight="1">
      <c r="B271" s="133"/>
      <c r="C271" s="134" t="s">
        <v>297</v>
      </c>
      <c r="D271" s="134" t="s">
        <v>138</v>
      </c>
      <c r="E271" s="135" t="s">
        <v>469</v>
      </c>
      <c r="F271" s="136" t="s">
        <v>470</v>
      </c>
      <c r="G271" s="137" t="s">
        <v>150</v>
      </c>
      <c r="H271" s="138">
        <v>9.65</v>
      </c>
      <c r="I271" s="139"/>
      <c r="J271" s="140">
        <f>ROUND(I271*H271,2)</f>
        <v>0</v>
      </c>
      <c r="K271" s="141"/>
      <c r="L271" s="32"/>
      <c r="M271" s="142" t="s">
        <v>1</v>
      </c>
      <c r="N271" s="143" t="s">
        <v>38</v>
      </c>
      <c r="P271" s="144">
        <f>O271*H271</f>
        <v>0</v>
      </c>
      <c r="Q271" s="144">
        <v>3.3579999999999999E-2</v>
      </c>
      <c r="R271" s="144">
        <f>Q271*H271</f>
        <v>0.32404699999999997</v>
      </c>
      <c r="S271" s="144">
        <v>0</v>
      </c>
      <c r="T271" s="145">
        <f>S271*H271</f>
        <v>0</v>
      </c>
      <c r="AR271" s="146" t="s">
        <v>142</v>
      </c>
      <c r="AT271" s="146" t="s">
        <v>138</v>
      </c>
      <c r="AU271" s="146" t="s">
        <v>82</v>
      </c>
      <c r="AY271" s="17" t="s">
        <v>135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7" t="s">
        <v>80</v>
      </c>
      <c r="BK271" s="147">
        <f>ROUND(I271*H271,2)</f>
        <v>0</v>
      </c>
      <c r="BL271" s="17" t="s">
        <v>142</v>
      </c>
      <c r="BM271" s="146" t="s">
        <v>220</v>
      </c>
    </row>
    <row r="272" spans="2:65" s="12" customFormat="1" ht="10.199999999999999">
      <c r="B272" s="148"/>
      <c r="D272" s="149" t="s">
        <v>144</v>
      </c>
      <c r="E272" s="150" t="s">
        <v>1</v>
      </c>
      <c r="F272" s="151" t="s">
        <v>446</v>
      </c>
      <c r="H272" s="150" t="s">
        <v>1</v>
      </c>
      <c r="I272" s="152"/>
      <c r="L272" s="148"/>
      <c r="M272" s="153"/>
      <c r="T272" s="154"/>
      <c r="AT272" s="150" t="s">
        <v>144</v>
      </c>
      <c r="AU272" s="150" t="s">
        <v>82</v>
      </c>
      <c r="AV272" s="12" t="s">
        <v>80</v>
      </c>
      <c r="AW272" s="12" t="s">
        <v>30</v>
      </c>
      <c r="AX272" s="12" t="s">
        <v>73</v>
      </c>
      <c r="AY272" s="150" t="s">
        <v>135</v>
      </c>
    </row>
    <row r="273" spans="2:65" s="13" customFormat="1" ht="30.6">
      <c r="B273" s="155"/>
      <c r="D273" s="149" t="s">
        <v>144</v>
      </c>
      <c r="E273" s="156" t="s">
        <v>1</v>
      </c>
      <c r="F273" s="157" t="s">
        <v>471</v>
      </c>
      <c r="H273" s="158">
        <v>9.65</v>
      </c>
      <c r="I273" s="159"/>
      <c r="L273" s="155"/>
      <c r="M273" s="160"/>
      <c r="T273" s="161"/>
      <c r="AT273" s="156" t="s">
        <v>144</v>
      </c>
      <c r="AU273" s="156" t="s">
        <v>82</v>
      </c>
      <c r="AV273" s="13" t="s">
        <v>82</v>
      </c>
      <c r="AW273" s="13" t="s">
        <v>30</v>
      </c>
      <c r="AX273" s="13" t="s">
        <v>73</v>
      </c>
      <c r="AY273" s="156" t="s">
        <v>135</v>
      </c>
    </row>
    <row r="274" spans="2:65" s="14" customFormat="1" ht="10.199999999999999">
      <c r="B274" s="162"/>
      <c r="D274" s="149" t="s">
        <v>144</v>
      </c>
      <c r="E274" s="163" t="s">
        <v>1</v>
      </c>
      <c r="F274" s="164" t="s">
        <v>147</v>
      </c>
      <c r="H274" s="165">
        <v>9.65</v>
      </c>
      <c r="I274" s="166"/>
      <c r="L274" s="162"/>
      <c r="M274" s="167"/>
      <c r="T274" s="168"/>
      <c r="AT274" s="163" t="s">
        <v>144</v>
      </c>
      <c r="AU274" s="163" t="s">
        <v>82</v>
      </c>
      <c r="AV274" s="14" t="s">
        <v>142</v>
      </c>
      <c r="AW274" s="14" t="s">
        <v>30</v>
      </c>
      <c r="AX274" s="14" t="s">
        <v>80</v>
      </c>
      <c r="AY274" s="163" t="s">
        <v>135</v>
      </c>
    </row>
    <row r="275" spans="2:65" s="1" customFormat="1" ht="16.5" customHeight="1">
      <c r="B275" s="133"/>
      <c r="C275" s="134" t="s">
        <v>245</v>
      </c>
      <c r="D275" s="134" t="s">
        <v>138</v>
      </c>
      <c r="E275" s="135" t="s">
        <v>472</v>
      </c>
      <c r="F275" s="136" t="s">
        <v>473</v>
      </c>
      <c r="G275" s="137" t="s">
        <v>150</v>
      </c>
      <c r="H275" s="138">
        <v>1.71</v>
      </c>
      <c r="I275" s="139"/>
      <c r="J275" s="140">
        <f>ROUND(I275*H275,2)</f>
        <v>0</v>
      </c>
      <c r="K275" s="141"/>
      <c r="L275" s="32"/>
      <c r="M275" s="142" t="s">
        <v>1</v>
      </c>
      <c r="N275" s="143" t="s">
        <v>38</v>
      </c>
      <c r="P275" s="144">
        <f>O275*H275</f>
        <v>0</v>
      </c>
      <c r="Q275" s="144">
        <v>8.4999999999999995E-4</v>
      </c>
      <c r="R275" s="144">
        <f>Q275*H275</f>
        <v>1.4534999999999999E-3</v>
      </c>
      <c r="S275" s="144">
        <v>0</v>
      </c>
      <c r="T275" s="145">
        <f>S275*H275</f>
        <v>0</v>
      </c>
      <c r="AR275" s="146" t="s">
        <v>142</v>
      </c>
      <c r="AT275" s="146" t="s">
        <v>138</v>
      </c>
      <c r="AU275" s="146" t="s">
        <v>82</v>
      </c>
      <c r="AY275" s="17" t="s">
        <v>135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7" t="s">
        <v>80</v>
      </c>
      <c r="BK275" s="147">
        <f>ROUND(I275*H275,2)</f>
        <v>0</v>
      </c>
      <c r="BL275" s="17" t="s">
        <v>142</v>
      </c>
      <c r="BM275" s="146" t="s">
        <v>474</v>
      </c>
    </row>
    <row r="276" spans="2:65" s="12" customFormat="1" ht="10.199999999999999">
      <c r="B276" s="148"/>
      <c r="D276" s="149" t="s">
        <v>144</v>
      </c>
      <c r="E276" s="150" t="s">
        <v>1</v>
      </c>
      <c r="F276" s="151" t="s">
        <v>397</v>
      </c>
      <c r="H276" s="150" t="s">
        <v>1</v>
      </c>
      <c r="I276" s="152"/>
      <c r="L276" s="148"/>
      <c r="M276" s="153"/>
      <c r="T276" s="154"/>
      <c r="AT276" s="150" t="s">
        <v>144</v>
      </c>
      <c r="AU276" s="150" t="s">
        <v>82</v>
      </c>
      <c r="AV276" s="12" t="s">
        <v>80</v>
      </c>
      <c r="AW276" s="12" t="s">
        <v>30</v>
      </c>
      <c r="AX276" s="12" t="s">
        <v>73</v>
      </c>
      <c r="AY276" s="150" t="s">
        <v>135</v>
      </c>
    </row>
    <row r="277" spans="2:65" s="13" customFormat="1" ht="10.199999999999999">
      <c r="B277" s="155"/>
      <c r="D277" s="149" t="s">
        <v>144</v>
      </c>
      <c r="E277" s="156" t="s">
        <v>1</v>
      </c>
      <c r="F277" s="157" t="s">
        <v>475</v>
      </c>
      <c r="H277" s="158">
        <v>0.66</v>
      </c>
      <c r="I277" s="159"/>
      <c r="L277" s="155"/>
      <c r="M277" s="160"/>
      <c r="T277" s="161"/>
      <c r="AT277" s="156" t="s">
        <v>144</v>
      </c>
      <c r="AU277" s="156" t="s">
        <v>82</v>
      </c>
      <c r="AV277" s="13" t="s">
        <v>82</v>
      </c>
      <c r="AW277" s="13" t="s">
        <v>30</v>
      </c>
      <c r="AX277" s="13" t="s">
        <v>73</v>
      </c>
      <c r="AY277" s="156" t="s">
        <v>135</v>
      </c>
    </row>
    <row r="278" spans="2:65" s="12" customFormat="1" ht="10.199999999999999">
      <c r="B278" s="148"/>
      <c r="D278" s="149" t="s">
        <v>144</v>
      </c>
      <c r="E278" s="150" t="s">
        <v>1</v>
      </c>
      <c r="F278" s="151" t="s">
        <v>399</v>
      </c>
      <c r="H278" s="150" t="s">
        <v>1</v>
      </c>
      <c r="I278" s="152"/>
      <c r="L278" s="148"/>
      <c r="M278" s="153"/>
      <c r="T278" s="154"/>
      <c r="AT278" s="150" t="s">
        <v>144</v>
      </c>
      <c r="AU278" s="150" t="s">
        <v>82</v>
      </c>
      <c r="AV278" s="12" t="s">
        <v>80</v>
      </c>
      <c r="AW278" s="12" t="s">
        <v>30</v>
      </c>
      <c r="AX278" s="12" t="s">
        <v>73</v>
      </c>
      <c r="AY278" s="150" t="s">
        <v>135</v>
      </c>
    </row>
    <row r="279" spans="2:65" s="13" customFormat="1" ht="10.199999999999999">
      <c r="B279" s="155"/>
      <c r="D279" s="149" t="s">
        <v>144</v>
      </c>
      <c r="E279" s="156" t="s">
        <v>1</v>
      </c>
      <c r="F279" s="157" t="s">
        <v>476</v>
      </c>
      <c r="H279" s="158">
        <v>1.05</v>
      </c>
      <c r="I279" s="159"/>
      <c r="L279" s="155"/>
      <c r="M279" s="160"/>
      <c r="T279" s="161"/>
      <c r="AT279" s="156" t="s">
        <v>144</v>
      </c>
      <c r="AU279" s="156" t="s">
        <v>82</v>
      </c>
      <c r="AV279" s="13" t="s">
        <v>82</v>
      </c>
      <c r="AW279" s="13" t="s">
        <v>30</v>
      </c>
      <c r="AX279" s="13" t="s">
        <v>73</v>
      </c>
      <c r="AY279" s="156" t="s">
        <v>135</v>
      </c>
    </row>
    <row r="280" spans="2:65" s="14" customFormat="1" ht="10.199999999999999">
      <c r="B280" s="162"/>
      <c r="D280" s="149" t="s">
        <v>144</v>
      </c>
      <c r="E280" s="163" t="s">
        <v>1</v>
      </c>
      <c r="F280" s="164" t="s">
        <v>147</v>
      </c>
      <c r="H280" s="165">
        <v>1.71</v>
      </c>
      <c r="I280" s="166"/>
      <c r="L280" s="162"/>
      <c r="M280" s="167"/>
      <c r="T280" s="168"/>
      <c r="AT280" s="163" t="s">
        <v>144</v>
      </c>
      <c r="AU280" s="163" t="s">
        <v>82</v>
      </c>
      <c r="AV280" s="14" t="s">
        <v>142</v>
      </c>
      <c r="AW280" s="14" t="s">
        <v>30</v>
      </c>
      <c r="AX280" s="14" t="s">
        <v>80</v>
      </c>
      <c r="AY280" s="163" t="s">
        <v>135</v>
      </c>
    </row>
    <row r="281" spans="2:65" s="1" customFormat="1" ht="24.15" customHeight="1">
      <c r="B281" s="133"/>
      <c r="C281" s="134" t="s">
        <v>477</v>
      </c>
      <c r="D281" s="134" t="s">
        <v>138</v>
      </c>
      <c r="E281" s="135" t="s">
        <v>478</v>
      </c>
      <c r="F281" s="136" t="s">
        <v>479</v>
      </c>
      <c r="G281" s="137" t="s">
        <v>150</v>
      </c>
      <c r="H281" s="138">
        <v>40.667999999999999</v>
      </c>
      <c r="I281" s="139"/>
      <c r="J281" s="140">
        <f>ROUND(I281*H281,2)</f>
        <v>0</v>
      </c>
      <c r="K281" s="141"/>
      <c r="L281" s="32"/>
      <c r="M281" s="142" t="s">
        <v>1</v>
      </c>
      <c r="N281" s="143" t="s">
        <v>38</v>
      </c>
      <c r="P281" s="144">
        <f>O281*H281</f>
        <v>0</v>
      </c>
      <c r="Q281" s="144">
        <v>0</v>
      </c>
      <c r="R281" s="144">
        <f>Q281*H281</f>
        <v>0</v>
      </c>
      <c r="S281" s="144">
        <v>0</v>
      </c>
      <c r="T281" s="145">
        <f>S281*H281</f>
        <v>0</v>
      </c>
      <c r="AR281" s="146" t="s">
        <v>142</v>
      </c>
      <c r="AT281" s="146" t="s">
        <v>138</v>
      </c>
      <c r="AU281" s="146" t="s">
        <v>82</v>
      </c>
      <c r="AY281" s="17" t="s">
        <v>135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7" t="s">
        <v>80</v>
      </c>
      <c r="BK281" s="147">
        <f>ROUND(I281*H281,2)</f>
        <v>0</v>
      </c>
      <c r="BL281" s="17" t="s">
        <v>142</v>
      </c>
      <c r="BM281" s="146" t="s">
        <v>480</v>
      </c>
    </row>
    <row r="282" spans="2:65" s="12" customFormat="1" ht="10.199999999999999">
      <c r="B282" s="148"/>
      <c r="D282" s="149" t="s">
        <v>144</v>
      </c>
      <c r="E282" s="150" t="s">
        <v>1</v>
      </c>
      <c r="F282" s="151" t="s">
        <v>481</v>
      </c>
      <c r="H282" s="150" t="s">
        <v>1</v>
      </c>
      <c r="I282" s="152"/>
      <c r="L282" s="148"/>
      <c r="M282" s="153"/>
      <c r="T282" s="154"/>
      <c r="AT282" s="150" t="s">
        <v>144</v>
      </c>
      <c r="AU282" s="150" t="s">
        <v>82</v>
      </c>
      <c r="AV282" s="12" t="s">
        <v>80</v>
      </c>
      <c r="AW282" s="12" t="s">
        <v>30</v>
      </c>
      <c r="AX282" s="12" t="s">
        <v>73</v>
      </c>
      <c r="AY282" s="150" t="s">
        <v>135</v>
      </c>
    </row>
    <row r="283" spans="2:65" s="13" customFormat="1" ht="20.399999999999999">
      <c r="B283" s="155"/>
      <c r="D283" s="149" t="s">
        <v>144</v>
      </c>
      <c r="E283" s="156" t="s">
        <v>1</v>
      </c>
      <c r="F283" s="157" t="s">
        <v>482</v>
      </c>
      <c r="H283" s="158">
        <v>40.667999999999999</v>
      </c>
      <c r="I283" s="159"/>
      <c r="L283" s="155"/>
      <c r="M283" s="160"/>
      <c r="T283" s="161"/>
      <c r="AT283" s="156" t="s">
        <v>144</v>
      </c>
      <c r="AU283" s="156" t="s">
        <v>82</v>
      </c>
      <c r="AV283" s="13" t="s">
        <v>82</v>
      </c>
      <c r="AW283" s="13" t="s">
        <v>30</v>
      </c>
      <c r="AX283" s="13" t="s">
        <v>73</v>
      </c>
      <c r="AY283" s="156" t="s">
        <v>135</v>
      </c>
    </row>
    <row r="284" spans="2:65" s="14" customFormat="1" ht="10.199999999999999">
      <c r="B284" s="162"/>
      <c r="D284" s="149" t="s">
        <v>144</v>
      </c>
      <c r="E284" s="163" t="s">
        <v>1</v>
      </c>
      <c r="F284" s="164" t="s">
        <v>147</v>
      </c>
      <c r="H284" s="165">
        <v>40.667999999999999</v>
      </c>
      <c r="I284" s="166"/>
      <c r="L284" s="162"/>
      <c r="M284" s="167"/>
      <c r="T284" s="168"/>
      <c r="AT284" s="163" t="s">
        <v>144</v>
      </c>
      <c r="AU284" s="163" t="s">
        <v>82</v>
      </c>
      <c r="AV284" s="14" t="s">
        <v>142</v>
      </c>
      <c r="AW284" s="14" t="s">
        <v>30</v>
      </c>
      <c r="AX284" s="14" t="s">
        <v>80</v>
      </c>
      <c r="AY284" s="163" t="s">
        <v>135</v>
      </c>
    </row>
    <row r="285" spans="2:65" s="1" customFormat="1" ht="24.15" customHeight="1">
      <c r="B285" s="133"/>
      <c r="C285" s="134" t="s">
        <v>483</v>
      </c>
      <c r="D285" s="134" t="s">
        <v>138</v>
      </c>
      <c r="E285" s="135" t="s">
        <v>484</v>
      </c>
      <c r="F285" s="136" t="s">
        <v>485</v>
      </c>
      <c r="G285" s="137" t="s">
        <v>150</v>
      </c>
      <c r="H285" s="138">
        <v>41.805</v>
      </c>
      <c r="I285" s="139"/>
      <c r="J285" s="140">
        <f>ROUND(I285*H285,2)</f>
        <v>0</v>
      </c>
      <c r="K285" s="141"/>
      <c r="L285" s="32"/>
      <c r="M285" s="142" t="s">
        <v>1</v>
      </c>
      <c r="N285" s="143" t="s">
        <v>38</v>
      </c>
      <c r="P285" s="144">
        <f>O285*H285</f>
        <v>0</v>
      </c>
      <c r="Q285" s="144">
        <v>4.3800000000000002E-3</v>
      </c>
      <c r="R285" s="144">
        <f>Q285*H285</f>
        <v>0.18310590000000002</v>
      </c>
      <c r="S285" s="144">
        <v>0</v>
      </c>
      <c r="T285" s="145">
        <f>S285*H285</f>
        <v>0</v>
      </c>
      <c r="AR285" s="146" t="s">
        <v>142</v>
      </c>
      <c r="AT285" s="146" t="s">
        <v>138</v>
      </c>
      <c r="AU285" s="146" t="s">
        <v>82</v>
      </c>
      <c r="AY285" s="17" t="s">
        <v>135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7" t="s">
        <v>80</v>
      </c>
      <c r="BK285" s="147">
        <f>ROUND(I285*H285,2)</f>
        <v>0</v>
      </c>
      <c r="BL285" s="17" t="s">
        <v>142</v>
      </c>
      <c r="BM285" s="146" t="s">
        <v>290</v>
      </c>
    </row>
    <row r="286" spans="2:65" s="12" customFormat="1" ht="10.199999999999999">
      <c r="B286" s="148"/>
      <c r="D286" s="149" t="s">
        <v>144</v>
      </c>
      <c r="E286" s="150" t="s">
        <v>1</v>
      </c>
      <c r="F286" s="151" t="s">
        <v>481</v>
      </c>
      <c r="H286" s="150" t="s">
        <v>1</v>
      </c>
      <c r="I286" s="152"/>
      <c r="L286" s="148"/>
      <c r="M286" s="153"/>
      <c r="T286" s="154"/>
      <c r="AT286" s="150" t="s">
        <v>144</v>
      </c>
      <c r="AU286" s="150" t="s">
        <v>82</v>
      </c>
      <c r="AV286" s="12" t="s">
        <v>80</v>
      </c>
      <c r="AW286" s="12" t="s">
        <v>30</v>
      </c>
      <c r="AX286" s="12" t="s">
        <v>73</v>
      </c>
      <c r="AY286" s="150" t="s">
        <v>135</v>
      </c>
    </row>
    <row r="287" spans="2:65" s="13" customFormat="1" ht="20.399999999999999">
      <c r="B287" s="155"/>
      <c r="D287" s="149" t="s">
        <v>144</v>
      </c>
      <c r="E287" s="156" t="s">
        <v>1</v>
      </c>
      <c r="F287" s="157" t="s">
        <v>486</v>
      </c>
      <c r="H287" s="158">
        <v>41.805</v>
      </c>
      <c r="I287" s="159"/>
      <c r="L287" s="155"/>
      <c r="M287" s="160"/>
      <c r="T287" s="161"/>
      <c r="AT287" s="156" t="s">
        <v>144</v>
      </c>
      <c r="AU287" s="156" t="s">
        <v>82</v>
      </c>
      <c r="AV287" s="13" t="s">
        <v>82</v>
      </c>
      <c r="AW287" s="13" t="s">
        <v>30</v>
      </c>
      <c r="AX287" s="13" t="s">
        <v>73</v>
      </c>
      <c r="AY287" s="156" t="s">
        <v>135</v>
      </c>
    </row>
    <row r="288" spans="2:65" s="14" customFormat="1" ht="10.199999999999999">
      <c r="B288" s="162"/>
      <c r="D288" s="149" t="s">
        <v>144</v>
      </c>
      <c r="E288" s="163" t="s">
        <v>1</v>
      </c>
      <c r="F288" s="164" t="s">
        <v>147</v>
      </c>
      <c r="H288" s="165">
        <v>41.805</v>
      </c>
      <c r="I288" s="166"/>
      <c r="L288" s="162"/>
      <c r="M288" s="167"/>
      <c r="T288" s="168"/>
      <c r="AT288" s="163" t="s">
        <v>144</v>
      </c>
      <c r="AU288" s="163" t="s">
        <v>82</v>
      </c>
      <c r="AV288" s="14" t="s">
        <v>142</v>
      </c>
      <c r="AW288" s="14" t="s">
        <v>30</v>
      </c>
      <c r="AX288" s="14" t="s">
        <v>80</v>
      </c>
      <c r="AY288" s="163" t="s">
        <v>135</v>
      </c>
    </row>
    <row r="289" spans="2:65" s="1" customFormat="1" ht="24.15" customHeight="1">
      <c r="B289" s="133"/>
      <c r="C289" s="134" t="s">
        <v>487</v>
      </c>
      <c r="D289" s="134" t="s">
        <v>138</v>
      </c>
      <c r="E289" s="135" t="s">
        <v>488</v>
      </c>
      <c r="F289" s="136" t="s">
        <v>489</v>
      </c>
      <c r="G289" s="137" t="s">
        <v>150</v>
      </c>
      <c r="H289" s="138">
        <v>40.667999999999999</v>
      </c>
      <c r="I289" s="139"/>
      <c r="J289" s="140">
        <f>ROUND(I289*H289,2)</f>
        <v>0</v>
      </c>
      <c r="K289" s="141"/>
      <c r="L289" s="32"/>
      <c r="M289" s="142" t="s">
        <v>1</v>
      </c>
      <c r="N289" s="143" t="s">
        <v>38</v>
      </c>
      <c r="P289" s="144">
        <f>O289*H289</f>
        <v>0</v>
      </c>
      <c r="Q289" s="144">
        <v>0</v>
      </c>
      <c r="R289" s="144">
        <f>Q289*H289</f>
        <v>0</v>
      </c>
      <c r="S289" s="144">
        <v>0</v>
      </c>
      <c r="T289" s="145">
        <f>S289*H289</f>
        <v>0</v>
      </c>
      <c r="AR289" s="146" t="s">
        <v>142</v>
      </c>
      <c r="AT289" s="146" t="s">
        <v>138</v>
      </c>
      <c r="AU289" s="146" t="s">
        <v>82</v>
      </c>
      <c r="AY289" s="17" t="s">
        <v>135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7" t="s">
        <v>80</v>
      </c>
      <c r="BK289" s="147">
        <f>ROUND(I289*H289,2)</f>
        <v>0</v>
      </c>
      <c r="BL289" s="17" t="s">
        <v>142</v>
      </c>
      <c r="BM289" s="146" t="s">
        <v>490</v>
      </c>
    </row>
    <row r="290" spans="2:65" s="12" customFormat="1" ht="10.199999999999999">
      <c r="B290" s="148"/>
      <c r="D290" s="149" t="s">
        <v>144</v>
      </c>
      <c r="E290" s="150" t="s">
        <v>1</v>
      </c>
      <c r="F290" s="151" t="s">
        <v>481</v>
      </c>
      <c r="H290" s="150" t="s">
        <v>1</v>
      </c>
      <c r="I290" s="152"/>
      <c r="L290" s="148"/>
      <c r="M290" s="153"/>
      <c r="T290" s="154"/>
      <c r="AT290" s="150" t="s">
        <v>144</v>
      </c>
      <c r="AU290" s="150" t="s">
        <v>82</v>
      </c>
      <c r="AV290" s="12" t="s">
        <v>80</v>
      </c>
      <c r="AW290" s="12" t="s">
        <v>30</v>
      </c>
      <c r="AX290" s="12" t="s">
        <v>73</v>
      </c>
      <c r="AY290" s="150" t="s">
        <v>135</v>
      </c>
    </row>
    <row r="291" spans="2:65" s="13" customFormat="1" ht="20.399999999999999">
      <c r="B291" s="155"/>
      <c r="D291" s="149" t="s">
        <v>144</v>
      </c>
      <c r="E291" s="156" t="s">
        <v>1</v>
      </c>
      <c r="F291" s="157" t="s">
        <v>491</v>
      </c>
      <c r="H291" s="158">
        <v>40.667999999999999</v>
      </c>
      <c r="I291" s="159"/>
      <c r="L291" s="155"/>
      <c r="M291" s="160"/>
      <c r="T291" s="161"/>
      <c r="AT291" s="156" t="s">
        <v>144</v>
      </c>
      <c r="AU291" s="156" t="s">
        <v>82</v>
      </c>
      <c r="AV291" s="13" t="s">
        <v>82</v>
      </c>
      <c r="AW291" s="13" t="s">
        <v>30</v>
      </c>
      <c r="AX291" s="13" t="s">
        <v>73</v>
      </c>
      <c r="AY291" s="156" t="s">
        <v>135</v>
      </c>
    </row>
    <row r="292" spans="2:65" s="14" customFormat="1" ht="10.199999999999999">
      <c r="B292" s="162"/>
      <c r="D292" s="149" t="s">
        <v>144</v>
      </c>
      <c r="E292" s="163" t="s">
        <v>1</v>
      </c>
      <c r="F292" s="164" t="s">
        <v>147</v>
      </c>
      <c r="H292" s="165">
        <v>40.667999999999999</v>
      </c>
      <c r="I292" s="166"/>
      <c r="L292" s="162"/>
      <c r="M292" s="167"/>
      <c r="T292" s="168"/>
      <c r="AT292" s="163" t="s">
        <v>144</v>
      </c>
      <c r="AU292" s="163" t="s">
        <v>82</v>
      </c>
      <c r="AV292" s="14" t="s">
        <v>142</v>
      </c>
      <c r="AW292" s="14" t="s">
        <v>30</v>
      </c>
      <c r="AX292" s="14" t="s">
        <v>80</v>
      </c>
      <c r="AY292" s="163" t="s">
        <v>135</v>
      </c>
    </row>
    <row r="293" spans="2:65" s="1" customFormat="1" ht="16.5" customHeight="1">
      <c r="B293" s="133"/>
      <c r="C293" s="180" t="s">
        <v>254</v>
      </c>
      <c r="D293" s="180" t="s">
        <v>492</v>
      </c>
      <c r="E293" s="181" t="s">
        <v>493</v>
      </c>
      <c r="F293" s="182" t="s">
        <v>494</v>
      </c>
      <c r="G293" s="183" t="s">
        <v>150</v>
      </c>
      <c r="H293" s="184">
        <v>42.701999999999998</v>
      </c>
      <c r="I293" s="185"/>
      <c r="J293" s="186">
        <f>ROUND(I293*H293,2)</f>
        <v>0</v>
      </c>
      <c r="K293" s="187"/>
      <c r="L293" s="188"/>
      <c r="M293" s="189" t="s">
        <v>1</v>
      </c>
      <c r="N293" s="190" t="s">
        <v>38</v>
      </c>
      <c r="P293" s="144">
        <f>O293*H293</f>
        <v>0</v>
      </c>
      <c r="Q293" s="144">
        <v>4.2000000000000002E-4</v>
      </c>
      <c r="R293" s="144">
        <f>Q293*H293</f>
        <v>1.7934840000000001E-2</v>
      </c>
      <c r="S293" s="144">
        <v>0</v>
      </c>
      <c r="T293" s="145">
        <f>S293*H293</f>
        <v>0</v>
      </c>
      <c r="AR293" s="146" t="s">
        <v>171</v>
      </c>
      <c r="AT293" s="146" t="s">
        <v>492</v>
      </c>
      <c r="AU293" s="146" t="s">
        <v>82</v>
      </c>
      <c r="AY293" s="17" t="s">
        <v>135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7" t="s">
        <v>80</v>
      </c>
      <c r="BK293" s="147">
        <f>ROUND(I293*H293,2)</f>
        <v>0</v>
      </c>
      <c r="BL293" s="17" t="s">
        <v>142</v>
      </c>
      <c r="BM293" s="146" t="s">
        <v>495</v>
      </c>
    </row>
    <row r="294" spans="2:65" s="12" customFormat="1" ht="10.199999999999999">
      <c r="B294" s="148"/>
      <c r="D294" s="149" t="s">
        <v>144</v>
      </c>
      <c r="E294" s="150" t="s">
        <v>1</v>
      </c>
      <c r="F294" s="151" t="s">
        <v>481</v>
      </c>
      <c r="H294" s="150" t="s">
        <v>1</v>
      </c>
      <c r="I294" s="152"/>
      <c r="L294" s="148"/>
      <c r="M294" s="153"/>
      <c r="T294" s="154"/>
      <c r="AT294" s="150" t="s">
        <v>144</v>
      </c>
      <c r="AU294" s="150" t="s">
        <v>82</v>
      </c>
      <c r="AV294" s="12" t="s">
        <v>80</v>
      </c>
      <c r="AW294" s="12" t="s">
        <v>30</v>
      </c>
      <c r="AX294" s="12" t="s">
        <v>73</v>
      </c>
      <c r="AY294" s="150" t="s">
        <v>135</v>
      </c>
    </row>
    <row r="295" spans="2:65" s="13" customFormat="1" ht="20.399999999999999">
      <c r="B295" s="155"/>
      <c r="D295" s="149" t="s">
        <v>144</v>
      </c>
      <c r="E295" s="156" t="s">
        <v>1</v>
      </c>
      <c r="F295" s="157" t="s">
        <v>496</v>
      </c>
      <c r="H295" s="158">
        <v>42.701999999999998</v>
      </c>
      <c r="I295" s="159"/>
      <c r="L295" s="155"/>
      <c r="M295" s="160"/>
      <c r="T295" s="161"/>
      <c r="AT295" s="156" t="s">
        <v>144</v>
      </c>
      <c r="AU295" s="156" t="s">
        <v>82</v>
      </c>
      <c r="AV295" s="13" t="s">
        <v>82</v>
      </c>
      <c r="AW295" s="13" t="s">
        <v>30</v>
      </c>
      <c r="AX295" s="13" t="s">
        <v>73</v>
      </c>
      <c r="AY295" s="156" t="s">
        <v>135</v>
      </c>
    </row>
    <row r="296" spans="2:65" s="14" customFormat="1" ht="10.199999999999999">
      <c r="B296" s="162"/>
      <c r="D296" s="149" t="s">
        <v>144</v>
      </c>
      <c r="E296" s="163" t="s">
        <v>1</v>
      </c>
      <c r="F296" s="164" t="s">
        <v>147</v>
      </c>
      <c r="H296" s="165">
        <v>42.701999999999998</v>
      </c>
      <c r="I296" s="166"/>
      <c r="L296" s="162"/>
      <c r="M296" s="167"/>
      <c r="T296" s="168"/>
      <c r="AT296" s="163" t="s">
        <v>144</v>
      </c>
      <c r="AU296" s="163" t="s">
        <v>82</v>
      </c>
      <c r="AV296" s="14" t="s">
        <v>142</v>
      </c>
      <c r="AW296" s="14" t="s">
        <v>30</v>
      </c>
      <c r="AX296" s="14" t="s">
        <v>80</v>
      </c>
      <c r="AY296" s="163" t="s">
        <v>135</v>
      </c>
    </row>
    <row r="297" spans="2:65" s="1" customFormat="1" ht="24.15" customHeight="1">
      <c r="B297" s="133"/>
      <c r="C297" s="134" t="s">
        <v>497</v>
      </c>
      <c r="D297" s="134" t="s">
        <v>138</v>
      </c>
      <c r="E297" s="135" t="s">
        <v>498</v>
      </c>
      <c r="F297" s="136" t="s">
        <v>499</v>
      </c>
      <c r="G297" s="137" t="s">
        <v>150</v>
      </c>
      <c r="H297" s="138">
        <v>41.805</v>
      </c>
      <c r="I297" s="139"/>
      <c r="J297" s="140">
        <f>ROUND(I297*H297,2)</f>
        <v>0</v>
      </c>
      <c r="K297" s="141"/>
      <c r="L297" s="32"/>
      <c r="M297" s="142" t="s">
        <v>1</v>
      </c>
      <c r="N297" s="143" t="s">
        <v>38</v>
      </c>
      <c r="P297" s="144">
        <f>O297*H297</f>
        <v>0</v>
      </c>
      <c r="Q297" s="144">
        <v>0</v>
      </c>
      <c r="R297" s="144">
        <f>Q297*H297</f>
        <v>0</v>
      </c>
      <c r="S297" s="144">
        <v>0</v>
      </c>
      <c r="T297" s="145">
        <f>S297*H297</f>
        <v>0</v>
      </c>
      <c r="AR297" s="146" t="s">
        <v>142</v>
      </c>
      <c r="AT297" s="146" t="s">
        <v>138</v>
      </c>
      <c r="AU297" s="146" t="s">
        <v>82</v>
      </c>
      <c r="AY297" s="17" t="s">
        <v>135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7" t="s">
        <v>80</v>
      </c>
      <c r="BK297" s="147">
        <f>ROUND(I297*H297,2)</f>
        <v>0</v>
      </c>
      <c r="BL297" s="17" t="s">
        <v>142</v>
      </c>
      <c r="BM297" s="146" t="s">
        <v>500</v>
      </c>
    </row>
    <row r="298" spans="2:65" s="12" customFormat="1" ht="10.199999999999999">
      <c r="B298" s="148"/>
      <c r="D298" s="149" t="s">
        <v>144</v>
      </c>
      <c r="E298" s="150" t="s">
        <v>1</v>
      </c>
      <c r="F298" s="151" t="s">
        <v>481</v>
      </c>
      <c r="H298" s="150" t="s">
        <v>1</v>
      </c>
      <c r="I298" s="152"/>
      <c r="L298" s="148"/>
      <c r="M298" s="153"/>
      <c r="T298" s="154"/>
      <c r="AT298" s="150" t="s">
        <v>144</v>
      </c>
      <c r="AU298" s="150" t="s">
        <v>82</v>
      </c>
      <c r="AV298" s="12" t="s">
        <v>80</v>
      </c>
      <c r="AW298" s="12" t="s">
        <v>30</v>
      </c>
      <c r="AX298" s="12" t="s">
        <v>73</v>
      </c>
      <c r="AY298" s="150" t="s">
        <v>135</v>
      </c>
    </row>
    <row r="299" spans="2:65" s="13" customFormat="1" ht="20.399999999999999">
      <c r="B299" s="155"/>
      <c r="D299" s="149" t="s">
        <v>144</v>
      </c>
      <c r="E299" s="156" t="s">
        <v>1</v>
      </c>
      <c r="F299" s="157" t="s">
        <v>486</v>
      </c>
      <c r="H299" s="158">
        <v>41.805</v>
      </c>
      <c r="I299" s="159"/>
      <c r="L299" s="155"/>
      <c r="M299" s="160"/>
      <c r="T299" s="161"/>
      <c r="AT299" s="156" t="s">
        <v>144</v>
      </c>
      <c r="AU299" s="156" t="s">
        <v>82</v>
      </c>
      <c r="AV299" s="13" t="s">
        <v>82</v>
      </c>
      <c r="AW299" s="13" t="s">
        <v>30</v>
      </c>
      <c r="AX299" s="13" t="s">
        <v>73</v>
      </c>
      <c r="AY299" s="156" t="s">
        <v>135</v>
      </c>
    </row>
    <row r="300" spans="2:65" s="14" customFormat="1" ht="10.199999999999999">
      <c r="B300" s="162"/>
      <c r="D300" s="149" t="s">
        <v>144</v>
      </c>
      <c r="E300" s="163" t="s">
        <v>1</v>
      </c>
      <c r="F300" s="164" t="s">
        <v>147</v>
      </c>
      <c r="H300" s="165">
        <v>41.805</v>
      </c>
      <c r="I300" s="166"/>
      <c r="L300" s="162"/>
      <c r="M300" s="167"/>
      <c r="T300" s="168"/>
      <c r="AT300" s="163" t="s">
        <v>144</v>
      </c>
      <c r="AU300" s="163" t="s">
        <v>82</v>
      </c>
      <c r="AV300" s="14" t="s">
        <v>142</v>
      </c>
      <c r="AW300" s="14" t="s">
        <v>30</v>
      </c>
      <c r="AX300" s="14" t="s">
        <v>80</v>
      </c>
      <c r="AY300" s="163" t="s">
        <v>135</v>
      </c>
    </row>
    <row r="301" spans="2:65" s="1" customFormat="1" ht="21.75" customHeight="1">
      <c r="B301" s="133"/>
      <c r="C301" s="134" t="s">
        <v>258</v>
      </c>
      <c r="D301" s="134" t="s">
        <v>138</v>
      </c>
      <c r="E301" s="135" t="s">
        <v>501</v>
      </c>
      <c r="F301" s="136" t="s">
        <v>502</v>
      </c>
      <c r="G301" s="137" t="s">
        <v>150</v>
      </c>
      <c r="H301" s="138">
        <v>236.51</v>
      </c>
      <c r="I301" s="139"/>
      <c r="J301" s="140">
        <f>ROUND(I301*H301,2)</f>
        <v>0</v>
      </c>
      <c r="K301" s="141"/>
      <c r="L301" s="32"/>
      <c r="M301" s="142" t="s">
        <v>1</v>
      </c>
      <c r="N301" s="143" t="s">
        <v>38</v>
      </c>
      <c r="P301" s="144">
        <f>O301*H301</f>
        <v>0</v>
      </c>
      <c r="Q301" s="144">
        <v>0</v>
      </c>
      <c r="R301" s="144">
        <f>Q301*H301</f>
        <v>0</v>
      </c>
      <c r="S301" s="144">
        <v>0</v>
      </c>
      <c r="T301" s="145">
        <f>S301*H301</f>
        <v>0</v>
      </c>
      <c r="AR301" s="146" t="s">
        <v>142</v>
      </c>
      <c r="AT301" s="146" t="s">
        <v>138</v>
      </c>
      <c r="AU301" s="146" t="s">
        <v>82</v>
      </c>
      <c r="AY301" s="17" t="s">
        <v>135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7" t="s">
        <v>80</v>
      </c>
      <c r="BK301" s="147">
        <f>ROUND(I301*H301,2)</f>
        <v>0</v>
      </c>
      <c r="BL301" s="17" t="s">
        <v>142</v>
      </c>
      <c r="BM301" s="146" t="s">
        <v>503</v>
      </c>
    </row>
    <row r="302" spans="2:65" s="12" customFormat="1" ht="10.199999999999999">
      <c r="B302" s="148"/>
      <c r="D302" s="149" t="s">
        <v>144</v>
      </c>
      <c r="E302" s="150" t="s">
        <v>1</v>
      </c>
      <c r="F302" s="151" t="s">
        <v>504</v>
      </c>
      <c r="H302" s="150" t="s">
        <v>1</v>
      </c>
      <c r="I302" s="152"/>
      <c r="L302" s="148"/>
      <c r="M302" s="153"/>
      <c r="T302" s="154"/>
      <c r="AT302" s="150" t="s">
        <v>144</v>
      </c>
      <c r="AU302" s="150" t="s">
        <v>82</v>
      </c>
      <c r="AV302" s="12" t="s">
        <v>80</v>
      </c>
      <c r="AW302" s="12" t="s">
        <v>30</v>
      </c>
      <c r="AX302" s="12" t="s">
        <v>73</v>
      </c>
      <c r="AY302" s="150" t="s">
        <v>135</v>
      </c>
    </row>
    <row r="303" spans="2:65" s="13" customFormat="1" ht="10.199999999999999">
      <c r="B303" s="155"/>
      <c r="D303" s="149" t="s">
        <v>144</v>
      </c>
      <c r="E303" s="156" t="s">
        <v>1</v>
      </c>
      <c r="F303" s="157" t="s">
        <v>505</v>
      </c>
      <c r="H303" s="158">
        <v>238.196</v>
      </c>
      <c r="I303" s="159"/>
      <c r="L303" s="155"/>
      <c r="M303" s="160"/>
      <c r="T303" s="161"/>
      <c r="AT303" s="156" t="s">
        <v>144</v>
      </c>
      <c r="AU303" s="156" t="s">
        <v>82</v>
      </c>
      <c r="AV303" s="13" t="s">
        <v>82</v>
      </c>
      <c r="AW303" s="13" t="s">
        <v>30</v>
      </c>
      <c r="AX303" s="13" t="s">
        <v>73</v>
      </c>
      <c r="AY303" s="156" t="s">
        <v>135</v>
      </c>
    </row>
    <row r="304" spans="2:65" s="12" customFormat="1" ht="10.199999999999999">
      <c r="B304" s="148"/>
      <c r="D304" s="149" t="s">
        <v>144</v>
      </c>
      <c r="E304" s="150" t="s">
        <v>1</v>
      </c>
      <c r="F304" s="151" t="s">
        <v>506</v>
      </c>
      <c r="H304" s="150" t="s">
        <v>1</v>
      </c>
      <c r="I304" s="152"/>
      <c r="L304" s="148"/>
      <c r="M304" s="153"/>
      <c r="T304" s="154"/>
      <c r="AT304" s="150" t="s">
        <v>144</v>
      </c>
      <c r="AU304" s="150" t="s">
        <v>82</v>
      </c>
      <c r="AV304" s="12" t="s">
        <v>80</v>
      </c>
      <c r="AW304" s="12" t="s">
        <v>30</v>
      </c>
      <c r="AX304" s="12" t="s">
        <v>73</v>
      </c>
      <c r="AY304" s="150" t="s">
        <v>135</v>
      </c>
    </row>
    <row r="305" spans="2:65" s="13" customFormat="1" ht="30.6">
      <c r="B305" s="155"/>
      <c r="D305" s="149" t="s">
        <v>144</v>
      </c>
      <c r="E305" s="156" t="s">
        <v>1</v>
      </c>
      <c r="F305" s="157" t="s">
        <v>507</v>
      </c>
      <c r="H305" s="158">
        <v>-27.617000000000001</v>
      </c>
      <c r="I305" s="159"/>
      <c r="L305" s="155"/>
      <c r="M305" s="160"/>
      <c r="T305" s="161"/>
      <c r="AT305" s="156" t="s">
        <v>144</v>
      </c>
      <c r="AU305" s="156" t="s">
        <v>82</v>
      </c>
      <c r="AV305" s="13" t="s">
        <v>82</v>
      </c>
      <c r="AW305" s="13" t="s">
        <v>30</v>
      </c>
      <c r="AX305" s="13" t="s">
        <v>73</v>
      </c>
      <c r="AY305" s="156" t="s">
        <v>135</v>
      </c>
    </row>
    <row r="306" spans="2:65" s="15" customFormat="1" ht="10.199999999999999">
      <c r="B306" s="173"/>
      <c r="D306" s="149" t="s">
        <v>144</v>
      </c>
      <c r="E306" s="174" t="s">
        <v>1</v>
      </c>
      <c r="F306" s="175" t="s">
        <v>443</v>
      </c>
      <c r="H306" s="176">
        <v>210.57900000000001</v>
      </c>
      <c r="I306" s="177"/>
      <c r="L306" s="173"/>
      <c r="M306" s="178"/>
      <c r="T306" s="179"/>
      <c r="AT306" s="174" t="s">
        <v>144</v>
      </c>
      <c r="AU306" s="174" t="s">
        <v>82</v>
      </c>
      <c r="AV306" s="15" t="s">
        <v>152</v>
      </c>
      <c r="AW306" s="15" t="s">
        <v>30</v>
      </c>
      <c r="AX306" s="15" t="s">
        <v>73</v>
      </c>
      <c r="AY306" s="174" t="s">
        <v>135</v>
      </c>
    </row>
    <row r="307" spans="2:65" s="12" customFormat="1" ht="10.199999999999999">
      <c r="B307" s="148"/>
      <c r="D307" s="149" t="s">
        <v>144</v>
      </c>
      <c r="E307" s="150" t="s">
        <v>1</v>
      </c>
      <c r="F307" s="151" t="s">
        <v>508</v>
      </c>
      <c r="H307" s="150" t="s">
        <v>1</v>
      </c>
      <c r="I307" s="152"/>
      <c r="L307" s="148"/>
      <c r="M307" s="153"/>
      <c r="T307" s="154"/>
      <c r="AT307" s="150" t="s">
        <v>144</v>
      </c>
      <c r="AU307" s="150" t="s">
        <v>82</v>
      </c>
      <c r="AV307" s="12" t="s">
        <v>80</v>
      </c>
      <c r="AW307" s="12" t="s">
        <v>30</v>
      </c>
      <c r="AX307" s="12" t="s">
        <v>73</v>
      </c>
      <c r="AY307" s="150" t="s">
        <v>135</v>
      </c>
    </row>
    <row r="308" spans="2:65" s="13" customFormat="1" ht="10.199999999999999">
      <c r="B308" s="155"/>
      <c r="D308" s="149" t="s">
        <v>144</v>
      </c>
      <c r="E308" s="156" t="s">
        <v>1</v>
      </c>
      <c r="F308" s="157" t="s">
        <v>509</v>
      </c>
      <c r="H308" s="158">
        <v>25.931000000000001</v>
      </c>
      <c r="I308" s="159"/>
      <c r="L308" s="155"/>
      <c r="M308" s="160"/>
      <c r="T308" s="161"/>
      <c r="AT308" s="156" t="s">
        <v>144</v>
      </c>
      <c r="AU308" s="156" t="s">
        <v>82</v>
      </c>
      <c r="AV308" s="13" t="s">
        <v>82</v>
      </c>
      <c r="AW308" s="13" t="s">
        <v>30</v>
      </c>
      <c r="AX308" s="13" t="s">
        <v>73</v>
      </c>
      <c r="AY308" s="156" t="s">
        <v>135</v>
      </c>
    </row>
    <row r="309" spans="2:65" s="15" customFormat="1" ht="10.199999999999999">
      <c r="B309" s="173"/>
      <c r="D309" s="149" t="s">
        <v>144</v>
      </c>
      <c r="E309" s="174" t="s">
        <v>1</v>
      </c>
      <c r="F309" s="175" t="s">
        <v>443</v>
      </c>
      <c r="H309" s="176">
        <v>25.931000000000001</v>
      </c>
      <c r="I309" s="177"/>
      <c r="L309" s="173"/>
      <c r="M309" s="178"/>
      <c r="T309" s="179"/>
      <c r="AT309" s="174" t="s">
        <v>144</v>
      </c>
      <c r="AU309" s="174" t="s">
        <v>82</v>
      </c>
      <c r="AV309" s="15" t="s">
        <v>152</v>
      </c>
      <c r="AW309" s="15" t="s">
        <v>30</v>
      </c>
      <c r="AX309" s="15" t="s">
        <v>73</v>
      </c>
      <c r="AY309" s="174" t="s">
        <v>135</v>
      </c>
    </row>
    <row r="310" spans="2:65" s="14" customFormat="1" ht="10.199999999999999">
      <c r="B310" s="162"/>
      <c r="D310" s="149" t="s">
        <v>144</v>
      </c>
      <c r="E310" s="163" t="s">
        <v>1</v>
      </c>
      <c r="F310" s="164" t="s">
        <v>147</v>
      </c>
      <c r="H310" s="165">
        <v>236.51000000000002</v>
      </c>
      <c r="I310" s="166"/>
      <c r="L310" s="162"/>
      <c r="M310" s="167"/>
      <c r="T310" s="168"/>
      <c r="AT310" s="163" t="s">
        <v>144</v>
      </c>
      <c r="AU310" s="163" t="s">
        <v>82</v>
      </c>
      <c r="AV310" s="14" t="s">
        <v>142</v>
      </c>
      <c r="AW310" s="14" t="s">
        <v>30</v>
      </c>
      <c r="AX310" s="14" t="s">
        <v>80</v>
      </c>
      <c r="AY310" s="163" t="s">
        <v>135</v>
      </c>
    </row>
    <row r="311" spans="2:65" s="1" customFormat="1" ht="24.15" customHeight="1">
      <c r="B311" s="133"/>
      <c r="C311" s="134" t="s">
        <v>510</v>
      </c>
      <c r="D311" s="134" t="s">
        <v>138</v>
      </c>
      <c r="E311" s="135" t="s">
        <v>511</v>
      </c>
      <c r="F311" s="136" t="s">
        <v>512</v>
      </c>
      <c r="G311" s="137" t="s">
        <v>150</v>
      </c>
      <c r="H311" s="138">
        <v>240.24</v>
      </c>
      <c r="I311" s="139"/>
      <c r="J311" s="140">
        <f>ROUND(I311*H311,2)</f>
        <v>0</v>
      </c>
      <c r="K311" s="141"/>
      <c r="L311" s="32"/>
      <c r="M311" s="142" t="s">
        <v>1</v>
      </c>
      <c r="N311" s="143" t="s">
        <v>38</v>
      </c>
      <c r="P311" s="144">
        <f>O311*H311</f>
        <v>0</v>
      </c>
      <c r="Q311" s="144">
        <v>2.0480000000000002E-2</v>
      </c>
      <c r="R311" s="144">
        <f>Q311*H311</f>
        <v>4.9201152000000006</v>
      </c>
      <c r="S311" s="144">
        <v>0</v>
      </c>
      <c r="T311" s="145">
        <f>S311*H311</f>
        <v>0</v>
      </c>
      <c r="AR311" s="146" t="s">
        <v>142</v>
      </c>
      <c r="AT311" s="146" t="s">
        <v>138</v>
      </c>
      <c r="AU311" s="146" t="s">
        <v>82</v>
      </c>
      <c r="AY311" s="17" t="s">
        <v>135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7" t="s">
        <v>80</v>
      </c>
      <c r="BK311" s="147">
        <f>ROUND(I311*H311,2)</f>
        <v>0</v>
      </c>
      <c r="BL311" s="17" t="s">
        <v>142</v>
      </c>
      <c r="BM311" s="146" t="s">
        <v>513</v>
      </c>
    </row>
    <row r="312" spans="2:65" s="12" customFormat="1" ht="10.199999999999999">
      <c r="B312" s="148"/>
      <c r="D312" s="149" t="s">
        <v>144</v>
      </c>
      <c r="E312" s="150" t="s">
        <v>1</v>
      </c>
      <c r="F312" s="151" t="s">
        <v>514</v>
      </c>
      <c r="H312" s="150" t="s">
        <v>1</v>
      </c>
      <c r="I312" s="152"/>
      <c r="L312" s="148"/>
      <c r="M312" s="153"/>
      <c r="T312" s="154"/>
      <c r="AT312" s="150" t="s">
        <v>144</v>
      </c>
      <c r="AU312" s="150" t="s">
        <v>82</v>
      </c>
      <c r="AV312" s="12" t="s">
        <v>80</v>
      </c>
      <c r="AW312" s="12" t="s">
        <v>30</v>
      </c>
      <c r="AX312" s="12" t="s">
        <v>73</v>
      </c>
      <c r="AY312" s="150" t="s">
        <v>135</v>
      </c>
    </row>
    <row r="313" spans="2:65" s="12" customFormat="1" ht="10.199999999999999">
      <c r="B313" s="148"/>
      <c r="D313" s="149" t="s">
        <v>144</v>
      </c>
      <c r="E313" s="150" t="s">
        <v>1</v>
      </c>
      <c r="F313" s="151" t="s">
        <v>225</v>
      </c>
      <c r="H313" s="150" t="s">
        <v>1</v>
      </c>
      <c r="I313" s="152"/>
      <c r="L313" s="148"/>
      <c r="M313" s="153"/>
      <c r="T313" s="154"/>
      <c r="AT313" s="150" t="s">
        <v>144</v>
      </c>
      <c r="AU313" s="150" t="s">
        <v>82</v>
      </c>
      <c r="AV313" s="12" t="s">
        <v>80</v>
      </c>
      <c r="AW313" s="12" t="s">
        <v>30</v>
      </c>
      <c r="AX313" s="12" t="s">
        <v>73</v>
      </c>
      <c r="AY313" s="150" t="s">
        <v>135</v>
      </c>
    </row>
    <row r="314" spans="2:65" s="13" customFormat="1" ht="10.199999999999999">
      <c r="B314" s="155"/>
      <c r="D314" s="149" t="s">
        <v>144</v>
      </c>
      <c r="E314" s="156" t="s">
        <v>1</v>
      </c>
      <c r="F314" s="157" t="s">
        <v>226</v>
      </c>
      <c r="H314" s="158">
        <v>59.35</v>
      </c>
      <c r="I314" s="159"/>
      <c r="L314" s="155"/>
      <c r="M314" s="160"/>
      <c r="T314" s="161"/>
      <c r="AT314" s="156" t="s">
        <v>144</v>
      </c>
      <c r="AU314" s="156" t="s">
        <v>82</v>
      </c>
      <c r="AV314" s="13" t="s">
        <v>82</v>
      </c>
      <c r="AW314" s="13" t="s">
        <v>30</v>
      </c>
      <c r="AX314" s="13" t="s">
        <v>73</v>
      </c>
      <c r="AY314" s="156" t="s">
        <v>135</v>
      </c>
    </row>
    <row r="315" spans="2:65" s="12" customFormat="1" ht="10.199999999999999">
      <c r="B315" s="148"/>
      <c r="D315" s="149" t="s">
        <v>144</v>
      </c>
      <c r="E315" s="150" t="s">
        <v>1</v>
      </c>
      <c r="F315" s="151" t="s">
        <v>227</v>
      </c>
      <c r="H315" s="150" t="s">
        <v>1</v>
      </c>
      <c r="I315" s="152"/>
      <c r="L315" s="148"/>
      <c r="M315" s="153"/>
      <c r="T315" s="154"/>
      <c r="AT315" s="150" t="s">
        <v>144</v>
      </c>
      <c r="AU315" s="150" t="s">
        <v>82</v>
      </c>
      <c r="AV315" s="12" t="s">
        <v>80</v>
      </c>
      <c r="AW315" s="12" t="s">
        <v>30</v>
      </c>
      <c r="AX315" s="12" t="s">
        <v>73</v>
      </c>
      <c r="AY315" s="150" t="s">
        <v>135</v>
      </c>
    </row>
    <row r="316" spans="2:65" s="13" customFormat="1" ht="10.199999999999999">
      <c r="B316" s="155"/>
      <c r="D316" s="149" t="s">
        <v>144</v>
      </c>
      <c r="E316" s="156" t="s">
        <v>1</v>
      </c>
      <c r="F316" s="157" t="s">
        <v>228</v>
      </c>
      <c r="H316" s="158">
        <v>57.24</v>
      </c>
      <c r="I316" s="159"/>
      <c r="L316" s="155"/>
      <c r="M316" s="160"/>
      <c r="T316" s="161"/>
      <c r="AT316" s="156" t="s">
        <v>144</v>
      </c>
      <c r="AU316" s="156" t="s">
        <v>82</v>
      </c>
      <c r="AV316" s="13" t="s">
        <v>82</v>
      </c>
      <c r="AW316" s="13" t="s">
        <v>30</v>
      </c>
      <c r="AX316" s="13" t="s">
        <v>73</v>
      </c>
      <c r="AY316" s="156" t="s">
        <v>135</v>
      </c>
    </row>
    <row r="317" spans="2:65" s="12" customFormat="1" ht="10.199999999999999">
      <c r="B317" s="148"/>
      <c r="D317" s="149" t="s">
        <v>144</v>
      </c>
      <c r="E317" s="150" t="s">
        <v>1</v>
      </c>
      <c r="F317" s="151" t="s">
        <v>229</v>
      </c>
      <c r="H317" s="150" t="s">
        <v>1</v>
      </c>
      <c r="I317" s="152"/>
      <c r="L317" s="148"/>
      <c r="M317" s="153"/>
      <c r="T317" s="154"/>
      <c r="AT317" s="150" t="s">
        <v>144</v>
      </c>
      <c r="AU317" s="150" t="s">
        <v>82</v>
      </c>
      <c r="AV317" s="12" t="s">
        <v>80</v>
      </c>
      <c r="AW317" s="12" t="s">
        <v>30</v>
      </c>
      <c r="AX317" s="12" t="s">
        <v>73</v>
      </c>
      <c r="AY317" s="150" t="s">
        <v>135</v>
      </c>
    </row>
    <row r="318" spans="2:65" s="13" customFormat="1" ht="10.199999999999999">
      <c r="B318" s="155"/>
      <c r="D318" s="149" t="s">
        <v>144</v>
      </c>
      <c r="E318" s="156" t="s">
        <v>1</v>
      </c>
      <c r="F318" s="157" t="s">
        <v>230</v>
      </c>
      <c r="H318" s="158">
        <v>65.05</v>
      </c>
      <c r="I318" s="159"/>
      <c r="L318" s="155"/>
      <c r="M318" s="160"/>
      <c r="T318" s="161"/>
      <c r="AT318" s="156" t="s">
        <v>144</v>
      </c>
      <c r="AU318" s="156" t="s">
        <v>82</v>
      </c>
      <c r="AV318" s="13" t="s">
        <v>82</v>
      </c>
      <c r="AW318" s="13" t="s">
        <v>30</v>
      </c>
      <c r="AX318" s="13" t="s">
        <v>73</v>
      </c>
      <c r="AY318" s="156" t="s">
        <v>135</v>
      </c>
    </row>
    <row r="319" spans="2:65" s="12" customFormat="1" ht="10.199999999999999">
      <c r="B319" s="148"/>
      <c r="D319" s="149" t="s">
        <v>144</v>
      </c>
      <c r="E319" s="150" t="s">
        <v>1</v>
      </c>
      <c r="F319" s="151" t="s">
        <v>231</v>
      </c>
      <c r="H319" s="150" t="s">
        <v>1</v>
      </c>
      <c r="I319" s="152"/>
      <c r="L319" s="148"/>
      <c r="M319" s="153"/>
      <c r="T319" s="154"/>
      <c r="AT319" s="150" t="s">
        <v>144</v>
      </c>
      <c r="AU319" s="150" t="s">
        <v>82</v>
      </c>
      <c r="AV319" s="12" t="s">
        <v>80</v>
      </c>
      <c r="AW319" s="12" t="s">
        <v>30</v>
      </c>
      <c r="AX319" s="12" t="s">
        <v>73</v>
      </c>
      <c r="AY319" s="150" t="s">
        <v>135</v>
      </c>
    </row>
    <row r="320" spans="2:65" s="13" customFormat="1" ht="10.199999999999999">
      <c r="B320" s="155"/>
      <c r="D320" s="149" t="s">
        <v>144</v>
      </c>
      <c r="E320" s="156" t="s">
        <v>1</v>
      </c>
      <c r="F320" s="157" t="s">
        <v>232</v>
      </c>
      <c r="H320" s="158">
        <v>58.6</v>
      </c>
      <c r="I320" s="159"/>
      <c r="L320" s="155"/>
      <c r="M320" s="160"/>
      <c r="T320" s="161"/>
      <c r="AT320" s="156" t="s">
        <v>144</v>
      </c>
      <c r="AU320" s="156" t="s">
        <v>82</v>
      </c>
      <c r="AV320" s="13" t="s">
        <v>82</v>
      </c>
      <c r="AW320" s="13" t="s">
        <v>30</v>
      </c>
      <c r="AX320" s="13" t="s">
        <v>73</v>
      </c>
      <c r="AY320" s="156" t="s">
        <v>135</v>
      </c>
    </row>
    <row r="321" spans="2:65" s="14" customFormat="1" ht="10.199999999999999">
      <c r="B321" s="162"/>
      <c r="D321" s="149" t="s">
        <v>144</v>
      </c>
      <c r="E321" s="163" t="s">
        <v>1</v>
      </c>
      <c r="F321" s="164" t="s">
        <v>147</v>
      </c>
      <c r="H321" s="165">
        <v>240.24</v>
      </c>
      <c r="I321" s="166"/>
      <c r="L321" s="162"/>
      <c r="M321" s="167"/>
      <c r="T321" s="168"/>
      <c r="AT321" s="163" t="s">
        <v>144</v>
      </c>
      <c r="AU321" s="163" t="s">
        <v>82</v>
      </c>
      <c r="AV321" s="14" t="s">
        <v>142</v>
      </c>
      <c r="AW321" s="14" t="s">
        <v>30</v>
      </c>
      <c r="AX321" s="14" t="s">
        <v>80</v>
      </c>
      <c r="AY321" s="163" t="s">
        <v>135</v>
      </c>
    </row>
    <row r="322" spans="2:65" s="1" customFormat="1" ht="24.15" customHeight="1">
      <c r="B322" s="133"/>
      <c r="C322" s="134" t="s">
        <v>263</v>
      </c>
      <c r="D322" s="134" t="s">
        <v>138</v>
      </c>
      <c r="E322" s="135" t="s">
        <v>515</v>
      </c>
      <c r="F322" s="136" t="s">
        <v>516</v>
      </c>
      <c r="G322" s="137" t="s">
        <v>150</v>
      </c>
      <c r="H322" s="138">
        <v>226.24</v>
      </c>
      <c r="I322" s="139"/>
      <c r="J322" s="140">
        <f>ROUND(I322*H322,2)</f>
        <v>0</v>
      </c>
      <c r="K322" s="141"/>
      <c r="L322" s="32"/>
      <c r="M322" s="142" t="s">
        <v>1</v>
      </c>
      <c r="N322" s="143" t="s">
        <v>38</v>
      </c>
      <c r="P322" s="144">
        <f>O322*H322</f>
        <v>0</v>
      </c>
      <c r="Q322" s="144">
        <v>4.3800000000000002E-3</v>
      </c>
      <c r="R322" s="144">
        <f>Q322*H322</f>
        <v>0.99093120000000012</v>
      </c>
      <c r="S322" s="144">
        <v>0</v>
      </c>
      <c r="T322" s="145">
        <f>S322*H322</f>
        <v>0</v>
      </c>
      <c r="AR322" s="146" t="s">
        <v>142</v>
      </c>
      <c r="AT322" s="146" t="s">
        <v>138</v>
      </c>
      <c r="AU322" s="146" t="s">
        <v>82</v>
      </c>
      <c r="AY322" s="17" t="s">
        <v>135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7" t="s">
        <v>80</v>
      </c>
      <c r="BK322" s="147">
        <f>ROUND(I322*H322,2)</f>
        <v>0</v>
      </c>
      <c r="BL322" s="17" t="s">
        <v>142</v>
      </c>
      <c r="BM322" s="146" t="s">
        <v>263</v>
      </c>
    </row>
    <row r="323" spans="2:65" s="12" customFormat="1" ht="10.199999999999999">
      <c r="B323" s="148"/>
      <c r="D323" s="149" t="s">
        <v>144</v>
      </c>
      <c r="E323" s="150" t="s">
        <v>1</v>
      </c>
      <c r="F323" s="151" t="s">
        <v>504</v>
      </c>
      <c r="H323" s="150" t="s">
        <v>1</v>
      </c>
      <c r="I323" s="152"/>
      <c r="L323" s="148"/>
      <c r="M323" s="153"/>
      <c r="T323" s="154"/>
      <c r="AT323" s="150" t="s">
        <v>144</v>
      </c>
      <c r="AU323" s="150" t="s">
        <v>82</v>
      </c>
      <c r="AV323" s="12" t="s">
        <v>80</v>
      </c>
      <c r="AW323" s="12" t="s">
        <v>30</v>
      </c>
      <c r="AX323" s="12" t="s">
        <v>73</v>
      </c>
      <c r="AY323" s="150" t="s">
        <v>135</v>
      </c>
    </row>
    <row r="324" spans="2:65" s="13" customFormat="1" ht="10.199999999999999">
      <c r="B324" s="155"/>
      <c r="D324" s="149" t="s">
        <v>144</v>
      </c>
      <c r="E324" s="156" t="s">
        <v>1</v>
      </c>
      <c r="F324" s="157" t="s">
        <v>517</v>
      </c>
      <c r="H324" s="158">
        <v>215.768</v>
      </c>
      <c r="I324" s="159"/>
      <c r="L324" s="155"/>
      <c r="M324" s="160"/>
      <c r="T324" s="161"/>
      <c r="AT324" s="156" t="s">
        <v>144</v>
      </c>
      <c r="AU324" s="156" t="s">
        <v>82</v>
      </c>
      <c r="AV324" s="13" t="s">
        <v>82</v>
      </c>
      <c r="AW324" s="13" t="s">
        <v>30</v>
      </c>
      <c r="AX324" s="13" t="s">
        <v>73</v>
      </c>
      <c r="AY324" s="156" t="s">
        <v>135</v>
      </c>
    </row>
    <row r="325" spans="2:65" s="12" customFormat="1" ht="10.199999999999999">
      <c r="B325" s="148"/>
      <c r="D325" s="149" t="s">
        <v>144</v>
      </c>
      <c r="E325" s="150" t="s">
        <v>1</v>
      </c>
      <c r="F325" s="151" t="s">
        <v>506</v>
      </c>
      <c r="H325" s="150" t="s">
        <v>1</v>
      </c>
      <c r="I325" s="152"/>
      <c r="L325" s="148"/>
      <c r="M325" s="153"/>
      <c r="T325" s="154"/>
      <c r="AT325" s="150" t="s">
        <v>144</v>
      </c>
      <c r="AU325" s="150" t="s">
        <v>82</v>
      </c>
      <c r="AV325" s="12" t="s">
        <v>80</v>
      </c>
      <c r="AW325" s="12" t="s">
        <v>30</v>
      </c>
      <c r="AX325" s="12" t="s">
        <v>73</v>
      </c>
      <c r="AY325" s="150" t="s">
        <v>135</v>
      </c>
    </row>
    <row r="326" spans="2:65" s="13" customFormat="1" ht="30.6">
      <c r="B326" s="155"/>
      <c r="D326" s="149" t="s">
        <v>144</v>
      </c>
      <c r="E326" s="156" t="s">
        <v>1</v>
      </c>
      <c r="F326" s="157" t="s">
        <v>507</v>
      </c>
      <c r="H326" s="158">
        <v>-27.617000000000001</v>
      </c>
      <c r="I326" s="159"/>
      <c r="L326" s="155"/>
      <c r="M326" s="160"/>
      <c r="T326" s="161"/>
      <c r="AT326" s="156" t="s">
        <v>144</v>
      </c>
      <c r="AU326" s="156" t="s">
        <v>82</v>
      </c>
      <c r="AV326" s="13" t="s">
        <v>82</v>
      </c>
      <c r="AW326" s="13" t="s">
        <v>30</v>
      </c>
      <c r="AX326" s="13" t="s">
        <v>73</v>
      </c>
      <c r="AY326" s="156" t="s">
        <v>135</v>
      </c>
    </row>
    <row r="327" spans="2:65" s="15" customFormat="1" ht="10.199999999999999">
      <c r="B327" s="173"/>
      <c r="D327" s="149" t="s">
        <v>144</v>
      </c>
      <c r="E327" s="174" t="s">
        <v>1</v>
      </c>
      <c r="F327" s="175" t="s">
        <v>443</v>
      </c>
      <c r="H327" s="176">
        <v>188.15100000000001</v>
      </c>
      <c r="I327" s="177"/>
      <c r="L327" s="173"/>
      <c r="M327" s="178"/>
      <c r="T327" s="179"/>
      <c r="AT327" s="174" t="s">
        <v>144</v>
      </c>
      <c r="AU327" s="174" t="s">
        <v>82</v>
      </c>
      <c r="AV327" s="15" t="s">
        <v>152</v>
      </c>
      <c r="AW327" s="15" t="s">
        <v>30</v>
      </c>
      <c r="AX327" s="15" t="s">
        <v>73</v>
      </c>
      <c r="AY327" s="174" t="s">
        <v>135</v>
      </c>
    </row>
    <row r="328" spans="2:65" s="12" customFormat="1" ht="10.199999999999999">
      <c r="B328" s="148"/>
      <c r="D328" s="149" t="s">
        <v>144</v>
      </c>
      <c r="E328" s="150" t="s">
        <v>1</v>
      </c>
      <c r="F328" s="151" t="s">
        <v>446</v>
      </c>
      <c r="H328" s="150" t="s">
        <v>1</v>
      </c>
      <c r="I328" s="152"/>
      <c r="L328" s="148"/>
      <c r="M328" s="153"/>
      <c r="T328" s="154"/>
      <c r="AT328" s="150" t="s">
        <v>144</v>
      </c>
      <c r="AU328" s="150" t="s">
        <v>82</v>
      </c>
      <c r="AV328" s="12" t="s">
        <v>80</v>
      </c>
      <c r="AW328" s="12" t="s">
        <v>30</v>
      </c>
      <c r="AX328" s="12" t="s">
        <v>73</v>
      </c>
      <c r="AY328" s="150" t="s">
        <v>135</v>
      </c>
    </row>
    <row r="329" spans="2:65" s="13" customFormat="1" ht="30.6">
      <c r="B329" s="155"/>
      <c r="D329" s="149" t="s">
        <v>144</v>
      </c>
      <c r="E329" s="156" t="s">
        <v>1</v>
      </c>
      <c r="F329" s="157" t="s">
        <v>518</v>
      </c>
      <c r="H329" s="158">
        <v>11.446999999999999</v>
      </c>
      <c r="I329" s="159"/>
      <c r="L329" s="155"/>
      <c r="M329" s="160"/>
      <c r="T329" s="161"/>
      <c r="AT329" s="156" t="s">
        <v>144</v>
      </c>
      <c r="AU329" s="156" t="s">
        <v>82</v>
      </c>
      <c r="AV329" s="13" t="s">
        <v>82</v>
      </c>
      <c r="AW329" s="13" t="s">
        <v>30</v>
      </c>
      <c r="AX329" s="13" t="s">
        <v>73</v>
      </c>
      <c r="AY329" s="156" t="s">
        <v>135</v>
      </c>
    </row>
    <row r="330" spans="2:65" s="15" customFormat="1" ht="10.199999999999999">
      <c r="B330" s="173"/>
      <c r="D330" s="149" t="s">
        <v>144</v>
      </c>
      <c r="E330" s="174" t="s">
        <v>1</v>
      </c>
      <c r="F330" s="175" t="s">
        <v>443</v>
      </c>
      <c r="H330" s="176">
        <v>11.446999999999999</v>
      </c>
      <c r="I330" s="177"/>
      <c r="L330" s="173"/>
      <c r="M330" s="178"/>
      <c r="T330" s="179"/>
      <c r="AT330" s="174" t="s">
        <v>144</v>
      </c>
      <c r="AU330" s="174" t="s">
        <v>82</v>
      </c>
      <c r="AV330" s="15" t="s">
        <v>152</v>
      </c>
      <c r="AW330" s="15" t="s">
        <v>30</v>
      </c>
      <c r="AX330" s="15" t="s">
        <v>73</v>
      </c>
      <c r="AY330" s="174" t="s">
        <v>135</v>
      </c>
    </row>
    <row r="331" spans="2:65" s="12" customFormat="1" ht="10.199999999999999">
      <c r="B331" s="148"/>
      <c r="D331" s="149" t="s">
        <v>144</v>
      </c>
      <c r="E331" s="150" t="s">
        <v>1</v>
      </c>
      <c r="F331" s="151" t="s">
        <v>508</v>
      </c>
      <c r="H331" s="150" t="s">
        <v>1</v>
      </c>
      <c r="I331" s="152"/>
      <c r="L331" s="148"/>
      <c r="M331" s="153"/>
      <c r="T331" s="154"/>
      <c r="AT331" s="150" t="s">
        <v>144</v>
      </c>
      <c r="AU331" s="150" t="s">
        <v>82</v>
      </c>
      <c r="AV331" s="12" t="s">
        <v>80</v>
      </c>
      <c r="AW331" s="12" t="s">
        <v>30</v>
      </c>
      <c r="AX331" s="12" t="s">
        <v>73</v>
      </c>
      <c r="AY331" s="150" t="s">
        <v>135</v>
      </c>
    </row>
    <row r="332" spans="2:65" s="13" customFormat="1" ht="10.199999999999999">
      <c r="B332" s="155"/>
      <c r="D332" s="149" t="s">
        <v>144</v>
      </c>
      <c r="E332" s="156" t="s">
        <v>1</v>
      </c>
      <c r="F332" s="157" t="s">
        <v>519</v>
      </c>
      <c r="H332" s="158">
        <v>26.641999999999999</v>
      </c>
      <c r="I332" s="159"/>
      <c r="L332" s="155"/>
      <c r="M332" s="160"/>
      <c r="T332" s="161"/>
      <c r="AT332" s="156" t="s">
        <v>144</v>
      </c>
      <c r="AU332" s="156" t="s">
        <v>82</v>
      </c>
      <c r="AV332" s="13" t="s">
        <v>82</v>
      </c>
      <c r="AW332" s="13" t="s">
        <v>30</v>
      </c>
      <c r="AX332" s="13" t="s">
        <v>73</v>
      </c>
      <c r="AY332" s="156" t="s">
        <v>135</v>
      </c>
    </row>
    <row r="333" spans="2:65" s="15" customFormat="1" ht="10.199999999999999">
      <c r="B333" s="173"/>
      <c r="D333" s="149" t="s">
        <v>144</v>
      </c>
      <c r="E333" s="174" t="s">
        <v>1</v>
      </c>
      <c r="F333" s="175" t="s">
        <v>443</v>
      </c>
      <c r="H333" s="176">
        <v>26.641999999999999</v>
      </c>
      <c r="I333" s="177"/>
      <c r="L333" s="173"/>
      <c r="M333" s="178"/>
      <c r="T333" s="179"/>
      <c r="AT333" s="174" t="s">
        <v>144</v>
      </c>
      <c r="AU333" s="174" t="s">
        <v>82</v>
      </c>
      <c r="AV333" s="15" t="s">
        <v>152</v>
      </c>
      <c r="AW333" s="15" t="s">
        <v>30</v>
      </c>
      <c r="AX333" s="15" t="s">
        <v>73</v>
      </c>
      <c r="AY333" s="174" t="s">
        <v>135</v>
      </c>
    </row>
    <row r="334" spans="2:65" s="14" customFormat="1" ht="10.199999999999999">
      <c r="B334" s="162"/>
      <c r="D334" s="149" t="s">
        <v>144</v>
      </c>
      <c r="E334" s="163" t="s">
        <v>1</v>
      </c>
      <c r="F334" s="164" t="s">
        <v>147</v>
      </c>
      <c r="H334" s="165">
        <v>226.24</v>
      </c>
      <c r="I334" s="166"/>
      <c r="L334" s="162"/>
      <c r="M334" s="167"/>
      <c r="T334" s="168"/>
      <c r="AT334" s="163" t="s">
        <v>144</v>
      </c>
      <c r="AU334" s="163" t="s">
        <v>82</v>
      </c>
      <c r="AV334" s="14" t="s">
        <v>142</v>
      </c>
      <c r="AW334" s="14" t="s">
        <v>30</v>
      </c>
      <c r="AX334" s="14" t="s">
        <v>80</v>
      </c>
      <c r="AY334" s="163" t="s">
        <v>135</v>
      </c>
    </row>
    <row r="335" spans="2:65" s="1" customFormat="1" ht="24.15" customHeight="1">
      <c r="B335" s="133"/>
      <c r="C335" s="134" t="s">
        <v>520</v>
      </c>
      <c r="D335" s="134" t="s">
        <v>138</v>
      </c>
      <c r="E335" s="135" t="s">
        <v>521</v>
      </c>
      <c r="F335" s="136" t="s">
        <v>522</v>
      </c>
      <c r="G335" s="137" t="s">
        <v>207</v>
      </c>
      <c r="H335" s="138">
        <v>50.585000000000001</v>
      </c>
      <c r="I335" s="139"/>
      <c r="J335" s="140">
        <f>ROUND(I335*H335,2)</f>
        <v>0</v>
      </c>
      <c r="K335" s="141"/>
      <c r="L335" s="32"/>
      <c r="M335" s="142" t="s">
        <v>1</v>
      </c>
      <c r="N335" s="143" t="s">
        <v>38</v>
      </c>
      <c r="P335" s="144">
        <f>O335*H335</f>
        <v>0</v>
      </c>
      <c r="Q335" s="144">
        <v>0</v>
      </c>
      <c r="R335" s="144">
        <f>Q335*H335</f>
        <v>0</v>
      </c>
      <c r="S335" s="144">
        <v>0</v>
      </c>
      <c r="T335" s="145">
        <f>S335*H335</f>
        <v>0</v>
      </c>
      <c r="AR335" s="146" t="s">
        <v>142</v>
      </c>
      <c r="AT335" s="146" t="s">
        <v>138</v>
      </c>
      <c r="AU335" s="146" t="s">
        <v>82</v>
      </c>
      <c r="AY335" s="17" t="s">
        <v>135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7" t="s">
        <v>80</v>
      </c>
      <c r="BK335" s="147">
        <f>ROUND(I335*H335,2)</f>
        <v>0</v>
      </c>
      <c r="BL335" s="17" t="s">
        <v>142</v>
      </c>
      <c r="BM335" s="146" t="s">
        <v>523</v>
      </c>
    </row>
    <row r="336" spans="2:65" s="12" customFormat="1" ht="10.199999999999999">
      <c r="B336" s="148"/>
      <c r="D336" s="149" t="s">
        <v>144</v>
      </c>
      <c r="E336" s="150" t="s">
        <v>1</v>
      </c>
      <c r="F336" s="151" t="s">
        <v>446</v>
      </c>
      <c r="H336" s="150" t="s">
        <v>1</v>
      </c>
      <c r="I336" s="152"/>
      <c r="L336" s="148"/>
      <c r="M336" s="153"/>
      <c r="T336" s="154"/>
      <c r="AT336" s="150" t="s">
        <v>144</v>
      </c>
      <c r="AU336" s="150" t="s">
        <v>82</v>
      </c>
      <c r="AV336" s="12" t="s">
        <v>80</v>
      </c>
      <c r="AW336" s="12" t="s">
        <v>30</v>
      </c>
      <c r="AX336" s="12" t="s">
        <v>73</v>
      </c>
      <c r="AY336" s="150" t="s">
        <v>135</v>
      </c>
    </row>
    <row r="337" spans="2:65" s="13" customFormat="1" ht="20.399999999999999">
      <c r="B337" s="155"/>
      <c r="D337" s="149" t="s">
        <v>144</v>
      </c>
      <c r="E337" s="156" t="s">
        <v>1</v>
      </c>
      <c r="F337" s="157" t="s">
        <v>524</v>
      </c>
      <c r="H337" s="158">
        <v>50.585000000000001</v>
      </c>
      <c r="I337" s="159"/>
      <c r="L337" s="155"/>
      <c r="M337" s="160"/>
      <c r="T337" s="161"/>
      <c r="AT337" s="156" t="s">
        <v>144</v>
      </c>
      <c r="AU337" s="156" t="s">
        <v>82</v>
      </c>
      <c r="AV337" s="13" t="s">
        <v>82</v>
      </c>
      <c r="AW337" s="13" t="s">
        <v>30</v>
      </c>
      <c r="AX337" s="13" t="s">
        <v>73</v>
      </c>
      <c r="AY337" s="156" t="s">
        <v>135</v>
      </c>
    </row>
    <row r="338" spans="2:65" s="15" customFormat="1" ht="10.199999999999999">
      <c r="B338" s="173"/>
      <c r="D338" s="149" t="s">
        <v>144</v>
      </c>
      <c r="E338" s="174" t="s">
        <v>1</v>
      </c>
      <c r="F338" s="175" t="s">
        <v>443</v>
      </c>
      <c r="H338" s="176">
        <v>50.585000000000001</v>
      </c>
      <c r="I338" s="177"/>
      <c r="L338" s="173"/>
      <c r="M338" s="178"/>
      <c r="T338" s="179"/>
      <c r="AT338" s="174" t="s">
        <v>144</v>
      </c>
      <c r="AU338" s="174" t="s">
        <v>82</v>
      </c>
      <c r="AV338" s="15" t="s">
        <v>152</v>
      </c>
      <c r="AW338" s="15" t="s">
        <v>30</v>
      </c>
      <c r="AX338" s="15" t="s">
        <v>73</v>
      </c>
      <c r="AY338" s="174" t="s">
        <v>135</v>
      </c>
    </row>
    <row r="339" spans="2:65" s="12" customFormat="1" ht="10.199999999999999">
      <c r="B339" s="148"/>
      <c r="D339" s="149" t="s">
        <v>144</v>
      </c>
      <c r="E339" s="150" t="s">
        <v>1</v>
      </c>
      <c r="F339" s="151" t="s">
        <v>525</v>
      </c>
      <c r="H339" s="150" t="s">
        <v>1</v>
      </c>
      <c r="I339" s="152"/>
      <c r="L339" s="148"/>
      <c r="M339" s="153"/>
      <c r="T339" s="154"/>
      <c r="AT339" s="150" t="s">
        <v>144</v>
      </c>
      <c r="AU339" s="150" t="s">
        <v>82</v>
      </c>
      <c r="AV339" s="12" t="s">
        <v>80</v>
      </c>
      <c r="AW339" s="12" t="s">
        <v>30</v>
      </c>
      <c r="AX339" s="12" t="s">
        <v>73</v>
      </c>
      <c r="AY339" s="150" t="s">
        <v>135</v>
      </c>
    </row>
    <row r="340" spans="2:65" s="13" customFormat="1" ht="10.199999999999999">
      <c r="B340" s="155"/>
      <c r="D340" s="149" t="s">
        <v>144</v>
      </c>
      <c r="E340" s="156" t="s">
        <v>1</v>
      </c>
      <c r="F340" s="157" t="s">
        <v>526</v>
      </c>
      <c r="H340" s="158">
        <v>0</v>
      </c>
      <c r="I340" s="159"/>
      <c r="L340" s="155"/>
      <c r="M340" s="160"/>
      <c r="T340" s="161"/>
      <c r="AT340" s="156" t="s">
        <v>144</v>
      </c>
      <c r="AU340" s="156" t="s">
        <v>82</v>
      </c>
      <c r="AV340" s="13" t="s">
        <v>82</v>
      </c>
      <c r="AW340" s="13" t="s">
        <v>30</v>
      </c>
      <c r="AX340" s="13" t="s">
        <v>73</v>
      </c>
      <c r="AY340" s="156" t="s">
        <v>135</v>
      </c>
    </row>
    <row r="341" spans="2:65" s="15" customFormat="1" ht="10.199999999999999">
      <c r="B341" s="173"/>
      <c r="D341" s="149" t="s">
        <v>144</v>
      </c>
      <c r="E341" s="174" t="s">
        <v>1</v>
      </c>
      <c r="F341" s="175" t="s">
        <v>443</v>
      </c>
      <c r="H341" s="176">
        <v>0</v>
      </c>
      <c r="I341" s="177"/>
      <c r="L341" s="173"/>
      <c r="M341" s="178"/>
      <c r="T341" s="179"/>
      <c r="AT341" s="174" t="s">
        <v>144</v>
      </c>
      <c r="AU341" s="174" t="s">
        <v>82</v>
      </c>
      <c r="AV341" s="15" t="s">
        <v>152</v>
      </c>
      <c r="AW341" s="15" t="s">
        <v>30</v>
      </c>
      <c r="AX341" s="15" t="s">
        <v>73</v>
      </c>
      <c r="AY341" s="174" t="s">
        <v>135</v>
      </c>
    </row>
    <row r="342" spans="2:65" s="14" customFormat="1" ht="10.199999999999999">
      <c r="B342" s="162"/>
      <c r="D342" s="149" t="s">
        <v>144</v>
      </c>
      <c r="E342" s="163" t="s">
        <v>1</v>
      </c>
      <c r="F342" s="164" t="s">
        <v>147</v>
      </c>
      <c r="H342" s="165">
        <v>50.585000000000001</v>
      </c>
      <c r="I342" s="166"/>
      <c r="L342" s="162"/>
      <c r="M342" s="167"/>
      <c r="T342" s="168"/>
      <c r="AT342" s="163" t="s">
        <v>144</v>
      </c>
      <c r="AU342" s="163" t="s">
        <v>82</v>
      </c>
      <c r="AV342" s="14" t="s">
        <v>142</v>
      </c>
      <c r="AW342" s="14" t="s">
        <v>30</v>
      </c>
      <c r="AX342" s="14" t="s">
        <v>80</v>
      </c>
      <c r="AY342" s="163" t="s">
        <v>135</v>
      </c>
    </row>
    <row r="343" spans="2:65" s="1" customFormat="1" ht="16.5" customHeight="1">
      <c r="B343" s="133"/>
      <c r="C343" s="180" t="s">
        <v>527</v>
      </c>
      <c r="D343" s="180" t="s">
        <v>492</v>
      </c>
      <c r="E343" s="181" t="s">
        <v>528</v>
      </c>
      <c r="F343" s="182" t="s">
        <v>529</v>
      </c>
      <c r="G343" s="183" t="s">
        <v>207</v>
      </c>
      <c r="H343" s="184">
        <v>53.113999999999997</v>
      </c>
      <c r="I343" s="185"/>
      <c r="J343" s="186">
        <f>ROUND(I343*H343,2)</f>
        <v>0</v>
      </c>
      <c r="K343" s="187"/>
      <c r="L343" s="188"/>
      <c r="M343" s="189" t="s">
        <v>1</v>
      </c>
      <c r="N343" s="190" t="s">
        <v>38</v>
      </c>
      <c r="P343" s="144">
        <f>O343*H343</f>
        <v>0</v>
      </c>
      <c r="Q343" s="144">
        <v>0</v>
      </c>
      <c r="R343" s="144">
        <f>Q343*H343</f>
        <v>0</v>
      </c>
      <c r="S343" s="144">
        <v>0</v>
      </c>
      <c r="T343" s="145">
        <f>S343*H343</f>
        <v>0</v>
      </c>
      <c r="AR343" s="146" t="s">
        <v>171</v>
      </c>
      <c r="AT343" s="146" t="s">
        <v>492</v>
      </c>
      <c r="AU343" s="146" t="s">
        <v>82</v>
      </c>
      <c r="AY343" s="17" t="s">
        <v>135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7" t="s">
        <v>80</v>
      </c>
      <c r="BK343" s="147">
        <f>ROUND(I343*H343,2)</f>
        <v>0</v>
      </c>
      <c r="BL343" s="17" t="s">
        <v>142</v>
      </c>
      <c r="BM343" s="146" t="s">
        <v>530</v>
      </c>
    </row>
    <row r="344" spans="2:65" s="1" customFormat="1" ht="24.15" customHeight="1">
      <c r="B344" s="133"/>
      <c r="C344" s="134" t="s">
        <v>531</v>
      </c>
      <c r="D344" s="134" t="s">
        <v>138</v>
      </c>
      <c r="E344" s="135" t="s">
        <v>532</v>
      </c>
      <c r="F344" s="136" t="s">
        <v>533</v>
      </c>
      <c r="G344" s="137" t="s">
        <v>207</v>
      </c>
      <c r="H344" s="138">
        <v>50.585000000000001</v>
      </c>
      <c r="I344" s="139"/>
      <c r="J344" s="140">
        <f>ROUND(I344*H344,2)</f>
        <v>0</v>
      </c>
      <c r="K344" s="141"/>
      <c r="L344" s="32"/>
      <c r="M344" s="142" t="s">
        <v>1</v>
      </c>
      <c r="N344" s="143" t="s">
        <v>38</v>
      </c>
      <c r="P344" s="144">
        <f>O344*H344</f>
        <v>0</v>
      </c>
      <c r="Q344" s="144">
        <v>0</v>
      </c>
      <c r="R344" s="144">
        <f>Q344*H344</f>
        <v>0</v>
      </c>
      <c r="S344" s="144">
        <v>0</v>
      </c>
      <c r="T344" s="145">
        <f>S344*H344</f>
        <v>0</v>
      </c>
      <c r="AR344" s="146" t="s">
        <v>142</v>
      </c>
      <c r="AT344" s="146" t="s">
        <v>138</v>
      </c>
      <c r="AU344" s="146" t="s">
        <v>82</v>
      </c>
      <c r="AY344" s="17" t="s">
        <v>135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7" t="s">
        <v>80</v>
      </c>
      <c r="BK344" s="147">
        <f>ROUND(I344*H344,2)</f>
        <v>0</v>
      </c>
      <c r="BL344" s="17" t="s">
        <v>142</v>
      </c>
      <c r="BM344" s="146" t="s">
        <v>534</v>
      </c>
    </row>
    <row r="345" spans="2:65" s="12" customFormat="1" ht="10.199999999999999">
      <c r="B345" s="148"/>
      <c r="D345" s="149" t="s">
        <v>144</v>
      </c>
      <c r="E345" s="150" t="s">
        <v>1</v>
      </c>
      <c r="F345" s="151" t="s">
        <v>446</v>
      </c>
      <c r="H345" s="150" t="s">
        <v>1</v>
      </c>
      <c r="I345" s="152"/>
      <c r="L345" s="148"/>
      <c r="M345" s="153"/>
      <c r="T345" s="154"/>
      <c r="AT345" s="150" t="s">
        <v>144</v>
      </c>
      <c r="AU345" s="150" t="s">
        <v>82</v>
      </c>
      <c r="AV345" s="12" t="s">
        <v>80</v>
      </c>
      <c r="AW345" s="12" t="s">
        <v>30</v>
      </c>
      <c r="AX345" s="12" t="s">
        <v>73</v>
      </c>
      <c r="AY345" s="150" t="s">
        <v>135</v>
      </c>
    </row>
    <row r="346" spans="2:65" s="13" customFormat="1" ht="20.399999999999999">
      <c r="B346" s="155"/>
      <c r="D346" s="149" t="s">
        <v>144</v>
      </c>
      <c r="E346" s="156" t="s">
        <v>1</v>
      </c>
      <c r="F346" s="157" t="s">
        <v>524</v>
      </c>
      <c r="H346" s="158">
        <v>50.585000000000001</v>
      </c>
      <c r="I346" s="159"/>
      <c r="L346" s="155"/>
      <c r="M346" s="160"/>
      <c r="T346" s="161"/>
      <c r="AT346" s="156" t="s">
        <v>144</v>
      </c>
      <c r="AU346" s="156" t="s">
        <v>82</v>
      </c>
      <c r="AV346" s="13" t="s">
        <v>82</v>
      </c>
      <c r="AW346" s="13" t="s">
        <v>30</v>
      </c>
      <c r="AX346" s="13" t="s">
        <v>73</v>
      </c>
      <c r="AY346" s="156" t="s">
        <v>135</v>
      </c>
    </row>
    <row r="347" spans="2:65" s="14" customFormat="1" ht="10.199999999999999">
      <c r="B347" s="162"/>
      <c r="D347" s="149" t="s">
        <v>144</v>
      </c>
      <c r="E347" s="163" t="s">
        <v>1</v>
      </c>
      <c r="F347" s="164" t="s">
        <v>147</v>
      </c>
      <c r="H347" s="165">
        <v>50.585000000000001</v>
      </c>
      <c r="I347" s="166"/>
      <c r="L347" s="162"/>
      <c r="M347" s="167"/>
      <c r="T347" s="168"/>
      <c r="AT347" s="163" t="s">
        <v>144</v>
      </c>
      <c r="AU347" s="163" t="s">
        <v>82</v>
      </c>
      <c r="AV347" s="14" t="s">
        <v>142</v>
      </c>
      <c r="AW347" s="14" t="s">
        <v>30</v>
      </c>
      <c r="AX347" s="14" t="s">
        <v>80</v>
      </c>
      <c r="AY347" s="163" t="s">
        <v>135</v>
      </c>
    </row>
    <row r="348" spans="2:65" s="1" customFormat="1" ht="24.15" customHeight="1">
      <c r="B348" s="133"/>
      <c r="C348" s="180" t="s">
        <v>535</v>
      </c>
      <c r="D348" s="180" t="s">
        <v>492</v>
      </c>
      <c r="E348" s="181" t="s">
        <v>536</v>
      </c>
      <c r="F348" s="182" t="s">
        <v>537</v>
      </c>
      <c r="G348" s="183" t="s">
        <v>207</v>
      </c>
      <c r="H348" s="184">
        <v>53.113999999999997</v>
      </c>
      <c r="I348" s="185"/>
      <c r="J348" s="186">
        <f>ROUND(I348*H348,2)</f>
        <v>0</v>
      </c>
      <c r="K348" s="187"/>
      <c r="L348" s="188"/>
      <c r="M348" s="189" t="s">
        <v>1</v>
      </c>
      <c r="N348" s="190" t="s">
        <v>38</v>
      </c>
      <c r="P348" s="144">
        <f>O348*H348</f>
        <v>0</v>
      </c>
      <c r="Q348" s="144">
        <v>0</v>
      </c>
      <c r="R348" s="144">
        <f>Q348*H348</f>
        <v>0</v>
      </c>
      <c r="S348" s="144">
        <v>0</v>
      </c>
      <c r="T348" s="145">
        <f>S348*H348</f>
        <v>0</v>
      </c>
      <c r="AR348" s="146" t="s">
        <v>171</v>
      </c>
      <c r="AT348" s="146" t="s">
        <v>492</v>
      </c>
      <c r="AU348" s="146" t="s">
        <v>82</v>
      </c>
      <c r="AY348" s="17" t="s">
        <v>135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7" t="s">
        <v>80</v>
      </c>
      <c r="BK348" s="147">
        <f>ROUND(I348*H348,2)</f>
        <v>0</v>
      </c>
      <c r="BL348" s="17" t="s">
        <v>142</v>
      </c>
      <c r="BM348" s="146" t="s">
        <v>538</v>
      </c>
    </row>
    <row r="349" spans="2:65" s="1" customFormat="1" ht="19.2">
      <c r="B349" s="32"/>
      <c r="D349" s="149" t="s">
        <v>539</v>
      </c>
      <c r="F349" s="191" t="s">
        <v>540</v>
      </c>
      <c r="I349" s="192"/>
      <c r="L349" s="32"/>
      <c r="M349" s="193"/>
      <c r="T349" s="56"/>
      <c r="AT349" s="17" t="s">
        <v>539</v>
      </c>
      <c r="AU349" s="17" t="s">
        <v>82</v>
      </c>
    </row>
    <row r="350" spans="2:65" s="1" customFormat="1" ht="24.15" customHeight="1">
      <c r="B350" s="133"/>
      <c r="C350" s="134" t="s">
        <v>541</v>
      </c>
      <c r="D350" s="134" t="s">
        <v>138</v>
      </c>
      <c r="E350" s="135" t="s">
        <v>542</v>
      </c>
      <c r="F350" s="136" t="s">
        <v>543</v>
      </c>
      <c r="G350" s="137" t="s">
        <v>150</v>
      </c>
      <c r="H350" s="138">
        <v>197.99299999999999</v>
      </c>
      <c r="I350" s="139"/>
      <c r="J350" s="140">
        <f>ROUND(I350*H350,2)</f>
        <v>0</v>
      </c>
      <c r="K350" s="141"/>
      <c r="L350" s="32"/>
      <c r="M350" s="142" t="s">
        <v>1</v>
      </c>
      <c r="N350" s="143" t="s">
        <v>38</v>
      </c>
      <c r="P350" s="144">
        <f>O350*H350</f>
        <v>0</v>
      </c>
      <c r="Q350" s="144">
        <v>0</v>
      </c>
      <c r="R350" s="144">
        <f>Q350*H350</f>
        <v>0</v>
      </c>
      <c r="S350" s="144">
        <v>0</v>
      </c>
      <c r="T350" s="145">
        <f>S350*H350</f>
        <v>0</v>
      </c>
      <c r="AR350" s="146" t="s">
        <v>142</v>
      </c>
      <c r="AT350" s="146" t="s">
        <v>138</v>
      </c>
      <c r="AU350" s="146" t="s">
        <v>82</v>
      </c>
      <c r="AY350" s="17" t="s">
        <v>135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7" t="s">
        <v>80</v>
      </c>
      <c r="BK350" s="147">
        <f>ROUND(I350*H350,2)</f>
        <v>0</v>
      </c>
      <c r="BL350" s="17" t="s">
        <v>142</v>
      </c>
      <c r="BM350" s="146" t="s">
        <v>544</v>
      </c>
    </row>
    <row r="351" spans="2:65" s="12" customFormat="1" ht="10.199999999999999">
      <c r="B351" s="148"/>
      <c r="D351" s="149" t="s">
        <v>144</v>
      </c>
      <c r="E351" s="150" t="s">
        <v>1</v>
      </c>
      <c r="F351" s="151" t="s">
        <v>504</v>
      </c>
      <c r="H351" s="150" t="s">
        <v>1</v>
      </c>
      <c r="I351" s="152"/>
      <c r="L351" s="148"/>
      <c r="M351" s="153"/>
      <c r="T351" s="154"/>
      <c r="AT351" s="150" t="s">
        <v>144</v>
      </c>
      <c r="AU351" s="150" t="s">
        <v>82</v>
      </c>
      <c r="AV351" s="12" t="s">
        <v>80</v>
      </c>
      <c r="AW351" s="12" t="s">
        <v>30</v>
      </c>
      <c r="AX351" s="12" t="s">
        <v>73</v>
      </c>
      <c r="AY351" s="150" t="s">
        <v>135</v>
      </c>
    </row>
    <row r="352" spans="2:65" s="13" customFormat="1" ht="10.199999999999999">
      <c r="B352" s="155"/>
      <c r="D352" s="149" t="s">
        <v>144</v>
      </c>
      <c r="E352" s="156" t="s">
        <v>1</v>
      </c>
      <c r="F352" s="157" t="s">
        <v>545</v>
      </c>
      <c r="H352" s="158">
        <v>198.96799999999999</v>
      </c>
      <c r="I352" s="159"/>
      <c r="L352" s="155"/>
      <c r="M352" s="160"/>
      <c r="T352" s="161"/>
      <c r="AT352" s="156" t="s">
        <v>144</v>
      </c>
      <c r="AU352" s="156" t="s">
        <v>82</v>
      </c>
      <c r="AV352" s="13" t="s">
        <v>82</v>
      </c>
      <c r="AW352" s="13" t="s">
        <v>30</v>
      </c>
      <c r="AX352" s="13" t="s">
        <v>73</v>
      </c>
      <c r="AY352" s="156" t="s">
        <v>135</v>
      </c>
    </row>
    <row r="353" spans="2:65" s="12" customFormat="1" ht="10.199999999999999">
      <c r="B353" s="148"/>
      <c r="D353" s="149" t="s">
        <v>144</v>
      </c>
      <c r="E353" s="150" t="s">
        <v>1</v>
      </c>
      <c r="F353" s="151" t="s">
        <v>506</v>
      </c>
      <c r="H353" s="150" t="s">
        <v>1</v>
      </c>
      <c r="I353" s="152"/>
      <c r="L353" s="148"/>
      <c r="M353" s="153"/>
      <c r="T353" s="154"/>
      <c r="AT353" s="150" t="s">
        <v>144</v>
      </c>
      <c r="AU353" s="150" t="s">
        <v>82</v>
      </c>
      <c r="AV353" s="12" t="s">
        <v>80</v>
      </c>
      <c r="AW353" s="12" t="s">
        <v>30</v>
      </c>
      <c r="AX353" s="12" t="s">
        <v>73</v>
      </c>
      <c r="AY353" s="150" t="s">
        <v>135</v>
      </c>
    </row>
    <row r="354" spans="2:65" s="13" customFormat="1" ht="30.6">
      <c r="B354" s="155"/>
      <c r="D354" s="149" t="s">
        <v>144</v>
      </c>
      <c r="E354" s="156" t="s">
        <v>1</v>
      </c>
      <c r="F354" s="157" t="s">
        <v>507</v>
      </c>
      <c r="H354" s="158">
        <v>-27.617000000000001</v>
      </c>
      <c r="I354" s="159"/>
      <c r="L354" s="155"/>
      <c r="M354" s="160"/>
      <c r="T354" s="161"/>
      <c r="AT354" s="156" t="s">
        <v>144</v>
      </c>
      <c r="AU354" s="156" t="s">
        <v>82</v>
      </c>
      <c r="AV354" s="13" t="s">
        <v>82</v>
      </c>
      <c r="AW354" s="13" t="s">
        <v>30</v>
      </c>
      <c r="AX354" s="13" t="s">
        <v>73</v>
      </c>
      <c r="AY354" s="156" t="s">
        <v>135</v>
      </c>
    </row>
    <row r="355" spans="2:65" s="15" customFormat="1" ht="10.199999999999999">
      <c r="B355" s="173"/>
      <c r="D355" s="149" t="s">
        <v>144</v>
      </c>
      <c r="E355" s="174" t="s">
        <v>1</v>
      </c>
      <c r="F355" s="175" t="s">
        <v>443</v>
      </c>
      <c r="H355" s="176">
        <v>171.351</v>
      </c>
      <c r="I355" s="177"/>
      <c r="L355" s="173"/>
      <c r="M355" s="178"/>
      <c r="T355" s="179"/>
      <c r="AT355" s="174" t="s">
        <v>144</v>
      </c>
      <c r="AU355" s="174" t="s">
        <v>82</v>
      </c>
      <c r="AV355" s="15" t="s">
        <v>152</v>
      </c>
      <c r="AW355" s="15" t="s">
        <v>30</v>
      </c>
      <c r="AX355" s="15" t="s">
        <v>73</v>
      </c>
      <c r="AY355" s="174" t="s">
        <v>135</v>
      </c>
    </row>
    <row r="356" spans="2:65" s="12" customFormat="1" ht="10.199999999999999">
      <c r="B356" s="148"/>
      <c r="D356" s="149" t="s">
        <v>144</v>
      </c>
      <c r="E356" s="150" t="s">
        <v>1</v>
      </c>
      <c r="F356" s="151" t="s">
        <v>508</v>
      </c>
      <c r="H356" s="150" t="s">
        <v>1</v>
      </c>
      <c r="I356" s="152"/>
      <c r="L356" s="148"/>
      <c r="M356" s="153"/>
      <c r="T356" s="154"/>
      <c r="AT356" s="150" t="s">
        <v>144</v>
      </c>
      <c r="AU356" s="150" t="s">
        <v>82</v>
      </c>
      <c r="AV356" s="12" t="s">
        <v>80</v>
      </c>
      <c r="AW356" s="12" t="s">
        <v>30</v>
      </c>
      <c r="AX356" s="12" t="s">
        <v>73</v>
      </c>
      <c r="AY356" s="150" t="s">
        <v>135</v>
      </c>
    </row>
    <row r="357" spans="2:65" s="13" customFormat="1" ht="10.199999999999999">
      <c r="B357" s="155"/>
      <c r="D357" s="149" t="s">
        <v>144</v>
      </c>
      <c r="E357" s="156" t="s">
        <v>1</v>
      </c>
      <c r="F357" s="157" t="s">
        <v>519</v>
      </c>
      <c r="H357" s="158">
        <v>26.641999999999999</v>
      </c>
      <c r="I357" s="159"/>
      <c r="L357" s="155"/>
      <c r="M357" s="160"/>
      <c r="T357" s="161"/>
      <c r="AT357" s="156" t="s">
        <v>144</v>
      </c>
      <c r="AU357" s="156" t="s">
        <v>82</v>
      </c>
      <c r="AV357" s="13" t="s">
        <v>82</v>
      </c>
      <c r="AW357" s="13" t="s">
        <v>30</v>
      </c>
      <c r="AX357" s="13" t="s">
        <v>73</v>
      </c>
      <c r="AY357" s="156" t="s">
        <v>135</v>
      </c>
    </row>
    <row r="358" spans="2:65" s="15" customFormat="1" ht="10.199999999999999">
      <c r="B358" s="173"/>
      <c r="D358" s="149" t="s">
        <v>144</v>
      </c>
      <c r="E358" s="174" t="s">
        <v>1</v>
      </c>
      <c r="F358" s="175" t="s">
        <v>443</v>
      </c>
      <c r="H358" s="176">
        <v>26.641999999999999</v>
      </c>
      <c r="I358" s="177"/>
      <c r="L358" s="173"/>
      <c r="M358" s="178"/>
      <c r="T358" s="179"/>
      <c r="AT358" s="174" t="s">
        <v>144</v>
      </c>
      <c r="AU358" s="174" t="s">
        <v>82</v>
      </c>
      <c r="AV358" s="15" t="s">
        <v>152</v>
      </c>
      <c r="AW358" s="15" t="s">
        <v>30</v>
      </c>
      <c r="AX358" s="15" t="s">
        <v>73</v>
      </c>
      <c r="AY358" s="174" t="s">
        <v>135</v>
      </c>
    </row>
    <row r="359" spans="2:65" s="14" customFormat="1" ht="10.199999999999999">
      <c r="B359" s="162"/>
      <c r="D359" s="149" t="s">
        <v>144</v>
      </c>
      <c r="E359" s="163" t="s">
        <v>1</v>
      </c>
      <c r="F359" s="164" t="s">
        <v>147</v>
      </c>
      <c r="H359" s="165">
        <v>197.99299999999999</v>
      </c>
      <c r="I359" s="166"/>
      <c r="L359" s="162"/>
      <c r="M359" s="167"/>
      <c r="T359" s="168"/>
      <c r="AT359" s="163" t="s">
        <v>144</v>
      </c>
      <c r="AU359" s="163" t="s">
        <v>82</v>
      </c>
      <c r="AV359" s="14" t="s">
        <v>142</v>
      </c>
      <c r="AW359" s="14" t="s">
        <v>30</v>
      </c>
      <c r="AX359" s="14" t="s">
        <v>80</v>
      </c>
      <c r="AY359" s="163" t="s">
        <v>135</v>
      </c>
    </row>
    <row r="360" spans="2:65" s="1" customFormat="1" ht="21.75" customHeight="1">
      <c r="B360" s="133"/>
      <c r="C360" s="180" t="s">
        <v>279</v>
      </c>
      <c r="D360" s="180" t="s">
        <v>492</v>
      </c>
      <c r="E360" s="181" t="s">
        <v>546</v>
      </c>
      <c r="F360" s="182" t="s">
        <v>547</v>
      </c>
      <c r="G360" s="183" t="s">
        <v>150</v>
      </c>
      <c r="H360" s="184">
        <v>207.893</v>
      </c>
      <c r="I360" s="185"/>
      <c r="J360" s="186">
        <f>ROUND(I360*H360,2)</f>
        <v>0</v>
      </c>
      <c r="K360" s="187"/>
      <c r="L360" s="188"/>
      <c r="M360" s="189" t="s">
        <v>1</v>
      </c>
      <c r="N360" s="190" t="s">
        <v>38</v>
      </c>
      <c r="P360" s="144">
        <f>O360*H360</f>
        <v>0</v>
      </c>
      <c r="Q360" s="144">
        <v>2.3999999999999998E-3</v>
      </c>
      <c r="R360" s="144">
        <f>Q360*H360</f>
        <v>0.49894319999999998</v>
      </c>
      <c r="S360" s="144">
        <v>0</v>
      </c>
      <c r="T360" s="145">
        <f>S360*H360</f>
        <v>0</v>
      </c>
      <c r="AR360" s="146" t="s">
        <v>171</v>
      </c>
      <c r="AT360" s="146" t="s">
        <v>492</v>
      </c>
      <c r="AU360" s="146" t="s">
        <v>82</v>
      </c>
      <c r="AY360" s="17" t="s">
        <v>135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7" t="s">
        <v>80</v>
      </c>
      <c r="BK360" s="147">
        <f>ROUND(I360*H360,2)</f>
        <v>0</v>
      </c>
      <c r="BL360" s="17" t="s">
        <v>142</v>
      </c>
      <c r="BM360" s="146" t="s">
        <v>548</v>
      </c>
    </row>
    <row r="361" spans="2:65" s="13" customFormat="1" ht="10.199999999999999">
      <c r="B361" s="155"/>
      <c r="D361" s="149" t="s">
        <v>144</v>
      </c>
      <c r="E361" s="156" t="s">
        <v>1</v>
      </c>
      <c r="F361" s="157" t="s">
        <v>549</v>
      </c>
      <c r="H361" s="158">
        <v>207.893</v>
      </c>
      <c r="I361" s="159"/>
      <c r="L361" s="155"/>
      <c r="M361" s="160"/>
      <c r="T361" s="161"/>
      <c r="AT361" s="156" t="s">
        <v>144</v>
      </c>
      <c r="AU361" s="156" t="s">
        <v>82</v>
      </c>
      <c r="AV361" s="13" t="s">
        <v>82</v>
      </c>
      <c r="AW361" s="13" t="s">
        <v>30</v>
      </c>
      <c r="AX361" s="13" t="s">
        <v>80</v>
      </c>
      <c r="AY361" s="156" t="s">
        <v>135</v>
      </c>
    </row>
    <row r="362" spans="2:65" s="1" customFormat="1" ht="21.75" customHeight="1">
      <c r="B362" s="133"/>
      <c r="C362" s="134" t="s">
        <v>550</v>
      </c>
      <c r="D362" s="134" t="s">
        <v>138</v>
      </c>
      <c r="E362" s="135" t="s">
        <v>551</v>
      </c>
      <c r="F362" s="136" t="s">
        <v>552</v>
      </c>
      <c r="G362" s="137" t="s">
        <v>207</v>
      </c>
      <c r="H362" s="138">
        <v>51.78</v>
      </c>
      <c r="I362" s="139"/>
      <c r="J362" s="140">
        <f>ROUND(I362*H362,2)</f>
        <v>0</v>
      </c>
      <c r="K362" s="141"/>
      <c r="L362" s="32"/>
      <c r="M362" s="142" t="s">
        <v>1</v>
      </c>
      <c r="N362" s="143" t="s">
        <v>38</v>
      </c>
      <c r="P362" s="144">
        <f>O362*H362</f>
        <v>0</v>
      </c>
      <c r="Q362" s="144">
        <v>0</v>
      </c>
      <c r="R362" s="144">
        <f>Q362*H362</f>
        <v>0</v>
      </c>
      <c r="S362" s="144">
        <v>0</v>
      </c>
      <c r="T362" s="145">
        <f>S362*H362</f>
        <v>0</v>
      </c>
      <c r="AR362" s="146" t="s">
        <v>142</v>
      </c>
      <c r="AT362" s="146" t="s">
        <v>138</v>
      </c>
      <c r="AU362" s="146" t="s">
        <v>82</v>
      </c>
      <c r="AY362" s="17" t="s">
        <v>135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7" t="s">
        <v>80</v>
      </c>
      <c r="BK362" s="147">
        <f>ROUND(I362*H362,2)</f>
        <v>0</v>
      </c>
      <c r="BL362" s="17" t="s">
        <v>142</v>
      </c>
      <c r="BM362" s="146" t="s">
        <v>553</v>
      </c>
    </row>
    <row r="363" spans="2:65" s="13" customFormat="1" ht="20.399999999999999">
      <c r="B363" s="155"/>
      <c r="D363" s="149" t="s">
        <v>144</v>
      </c>
      <c r="E363" s="156" t="s">
        <v>1</v>
      </c>
      <c r="F363" s="157" t="s">
        <v>554</v>
      </c>
      <c r="H363" s="158">
        <v>51.78</v>
      </c>
      <c r="I363" s="159"/>
      <c r="L363" s="155"/>
      <c r="M363" s="160"/>
      <c r="T363" s="161"/>
      <c r="AT363" s="156" t="s">
        <v>144</v>
      </c>
      <c r="AU363" s="156" t="s">
        <v>82</v>
      </c>
      <c r="AV363" s="13" t="s">
        <v>82</v>
      </c>
      <c r="AW363" s="13" t="s">
        <v>30</v>
      </c>
      <c r="AX363" s="13" t="s">
        <v>73</v>
      </c>
      <c r="AY363" s="156" t="s">
        <v>135</v>
      </c>
    </row>
    <row r="364" spans="2:65" s="14" customFormat="1" ht="10.199999999999999">
      <c r="B364" s="162"/>
      <c r="D364" s="149" t="s">
        <v>144</v>
      </c>
      <c r="E364" s="163" t="s">
        <v>1</v>
      </c>
      <c r="F364" s="164" t="s">
        <v>147</v>
      </c>
      <c r="H364" s="165">
        <v>51.78</v>
      </c>
      <c r="I364" s="166"/>
      <c r="L364" s="162"/>
      <c r="M364" s="167"/>
      <c r="T364" s="168"/>
      <c r="AT364" s="163" t="s">
        <v>144</v>
      </c>
      <c r="AU364" s="163" t="s">
        <v>82</v>
      </c>
      <c r="AV364" s="14" t="s">
        <v>142</v>
      </c>
      <c r="AW364" s="14" t="s">
        <v>30</v>
      </c>
      <c r="AX364" s="14" t="s">
        <v>80</v>
      </c>
      <c r="AY364" s="163" t="s">
        <v>135</v>
      </c>
    </row>
    <row r="365" spans="2:65" s="1" customFormat="1" ht="24.15" customHeight="1">
      <c r="B365" s="133"/>
      <c r="C365" s="180" t="s">
        <v>283</v>
      </c>
      <c r="D365" s="180" t="s">
        <v>492</v>
      </c>
      <c r="E365" s="181" t="s">
        <v>555</v>
      </c>
      <c r="F365" s="182" t="s">
        <v>556</v>
      </c>
      <c r="G365" s="183" t="s">
        <v>207</v>
      </c>
      <c r="H365" s="184">
        <v>54.369</v>
      </c>
      <c r="I365" s="185"/>
      <c r="J365" s="186">
        <f>ROUND(I365*H365,2)</f>
        <v>0</v>
      </c>
      <c r="K365" s="187"/>
      <c r="L365" s="188"/>
      <c r="M365" s="189" t="s">
        <v>1</v>
      </c>
      <c r="N365" s="190" t="s">
        <v>38</v>
      </c>
      <c r="P365" s="144">
        <f>O365*H365</f>
        <v>0</v>
      </c>
      <c r="Q365" s="144">
        <v>0</v>
      </c>
      <c r="R365" s="144">
        <f>Q365*H365</f>
        <v>0</v>
      </c>
      <c r="S365" s="144">
        <v>0</v>
      </c>
      <c r="T365" s="145">
        <f>S365*H365</f>
        <v>0</v>
      </c>
      <c r="AR365" s="146" t="s">
        <v>171</v>
      </c>
      <c r="AT365" s="146" t="s">
        <v>492</v>
      </c>
      <c r="AU365" s="146" t="s">
        <v>82</v>
      </c>
      <c r="AY365" s="17" t="s">
        <v>135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7" t="s">
        <v>80</v>
      </c>
      <c r="BK365" s="147">
        <f>ROUND(I365*H365,2)</f>
        <v>0</v>
      </c>
      <c r="BL365" s="17" t="s">
        <v>142</v>
      </c>
      <c r="BM365" s="146" t="s">
        <v>557</v>
      </c>
    </row>
    <row r="366" spans="2:65" s="1" customFormat="1" ht="24.15" customHeight="1">
      <c r="B366" s="133"/>
      <c r="C366" s="134" t="s">
        <v>558</v>
      </c>
      <c r="D366" s="134" t="s">
        <v>138</v>
      </c>
      <c r="E366" s="135" t="s">
        <v>559</v>
      </c>
      <c r="F366" s="136" t="s">
        <v>560</v>
      </c>
      <c r="G366" s="137" t="s">
        <v>150</v>
      </c>
      <c r="H366" s="138">
        <v>16.8</v>
      </c>
      <c r="I366" s="139"/>
      <c r="J366" s="140">
        <f>ROUND(I366*H366,2)</f>
        <v>0</v>
      </c>
      <c r="K366" s="141"/>
      <c r="L366" s="32"/>
      <c r="M366" s="142" t="s">
        <v>1</v>
      </c>
      <c r="N366" s="143" t="s">
        <v>38</v>
      </c>
      <c r="P366" s="144">
        <f>O366*H366</f>
        <v>0</v>
      </c>
      <c r="Q366" s="144">
        <v>0</v>
      </c>
      <c r="R366" s="144">
        <f>Q366*H366</f>
        <v>0</v>
      </c>
      <c r="S366" s="144">
        <v>0</v>
      </c>
      <c r="T366" s="145">
        <f>S366*H366</f>
        <v>0</v>
      </c>
      <c r="AR366" s="146" t="s">
        <v>142</v>
      </c>
      <c r="AT366" s="146" t="s">
        <v>138</v>
      </c>
      <c r="AU366" s="146" t="s">
        <v>82</v>
      </c>
      <c r="AY366" s="17" t="s">
        <v>135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7" t="s">
        <v>80</v>
      </c>
      <c r="BK366" s="147">
        <f>ROUND(I366*H366,2)</f>
        <v>0</v>
      </c>
      <c r="BL366" s="17" t="s">
        <v>142</v>
      </c>
      <c r="BM366" s="146" t="s">
        <v>561</v>
      </c>
    </row>
    <row r="367" spans="2:65" s="12" customFormat="1" ht="10.199999999999999">
      <c r="B367" s="148"/>
      <c r="D367" s="149" t="s">
        <v>144</v>
      </c>
      <c r="E367" s="150" t="s">
        <v>1</v>
      </c>
      <c r="F367" s="151" t="s">
        <v>332</v>
      </c>
      <c r="H367" s="150" t="s">
        <v>1</v>
      </c>
      <c r="I367" s="152"/>
      <c r="L367" s="148"/>
      <c r="M367" s="153"/>
      <c r="T367" s="154"/>
      <c r="AT367" s="150" t="s">
        <v>144</v>
      </c>
      <c r="AU367" s="150" t="s">
        <v>82</v>
      </c>
      <c r="AV367" s="12" t="s">
        <v>80</v>
      </c>
      <c r="AW367" s="12" t="s">
        <v>30</v>
      </c>
      <c r="AX367" s="12" t="s">
        <v>73</v>
      </c>
      <c r="AY367" s="150" t="s">
        <v>135</v>
      </c>
    </row>
    <row r="368" spans="2:65" s="13" customFormat="1" ht="10.199999999999999">
      <c r="B368" s="155"/>
      <c r="D368" s="149" t="s">
        <v>144</v>
      </c>
      <c r="E368" s="156" t="s">
        <v>1</v>
      </c>
      <c r="F368" s="157" t="s">
        <v>562</v>
      </c>
      <c r="H368" s="158">
        <v>16.8</v>
      </c>
      <c r="I368" s="159"/>
      <c r="L368" s="155"/>
      <c r="M368" s="160"/>
      <c r="T368" s="161"/>
      <c r="AT368" s="156" t="s">
        <v>144</v>
      </c>
      <c r="AU368" s="156" t="s">
        <v>82</v>
      </c>
      <c r="AV368" s="13" t="s">
        <v>82</v>
      </c>
      <c r="AW368" s="13" t="s">
        <v>30</v>
      </c>
      <c r="AX368" s="13" t="s">
        <v>73</v>
      </c>
      <c r="AY368" s="156" t="s">
        <v>135</v>
      </c>
    </row>
    <row r="369" spans="2:65" s="14" customFormat="1" ht="10.199999999999999">
      <c r="B369" s="162"/>
      <c r="D369" s="149" t="s">
        <v>144</v>
      </c>
      <c r="E369" s="163" t="s">
        <v>1</v>
      </c>
      <c r="F369" s="164" t="s">
        <v>147</v>
      </c>
      <c r="H369" s="165">
        <v>16.8</v>
      </c>
      <c r="I369" s="166"/>
      <c r="L369" s="162"/>
      <c r="M369" s="167"/>
      <c r="T369" s="168"/>
      <c r="AT369" s="163" t="s">
        <v>144</v>
      </c>
      <c r="AU369" s="163" t="s">
        <v>82</v>
      </c>
      <c r="AV369" s="14" t="s">
        <v>142</v>
      </c>
      <c r="AW369" s="14" t="s">
        <v>30</v>
      </c>
      <c r="AX369" s="14" t="s">
        <v>80</v>
      </c>
      <c r="AY369" s="163" t="s">
        <v>135</v>
      </c>
    </row>
    <row r="370" spans="2:65" s="1" customFormat="1" ht="24.15" customHeight="1">
      <c r="B370" s="133"/>
      <c r="C370" s="134" t="s">
        <v>288</v>
      </c>
      <c r="D370" s="134" t="s">
        <v>138</v>
      </c>
      <c r="E370" s="135" t="s">
        <v>563</v>
      </c>
      <c r="F370" s="136" t="s">
        <v>564</v>
      </c>
      <c r="G370" s="137" t="s">
        <v>150</v>
      </c>
      <c r="H370" s="138">
        <v>209.44</v>
      </c>
      <c r="I370" s="139"/>
      <c r="J370" s="140">
        <f>ROUND(I370*H370,2)</f>
        <v>0</v>
      </c>
      <c r="K370" s="141"/>
      <c r="L370" s="32"/>
      <c r="M370" s="142" t="s">
        <v>1</v>
      </c>
      <c r="N370" s="143" t="s">
        <v>38</v>
      </c>
      <c r="P370" s="144">
        <f>O370*H370</f>
        <v>0</v>
      </c>
      <c r="Q370" s="144">
        <v>0</v>
      </c>
      <c r="R370" s="144">
        <f>Q370*H370</f>
        <v>0</v>
      </c>
      <c r="S370" s="144">
        <v>0</v>
      </c>
      <c r="T370" s="145">
        <f>S370*H370</f>
        <v>0</v>
      </c>
      <c r="AR370" s="146" t="s">
        <v>142</v>
      </c>
      <c r="AT370" s="146" t="s">
        <v>138</v>
      </c>
      <c r="AU370" s="146" t="s">
        <v>82</v>
      </c>
      <c r="AY370" s="17" t="s">
        <v>135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7" t="s">
        <v>80</v>
      </c>
      <c r="BK370" s="147">
        <f>ROUND(I370*H370,2)</f>
        <v>0</v>
      </c>
      <c r="BL370" s="17" t="s">
        <v>142</v>
      </c>
      <c r="BM370" s="146" t="s">
        <v>565</v>
      </c>
    </row>
    <row r="371" spans="2:65" s="12" customFormat="1" ht="10.199999999999999">
      <c r="B371" s="148"/>
      <c r="D371" s="149" t="s">
        <v>144</v>
      </c>
      <c r="E371" s="150" t="s">
        <v>1</v>
      </c>
      <c r="F371" s="151" t="s">
        <v>504</v>
      </c>
      <c r="H371" s="150" t="s">
        <v>1</v>
      </c>
      <c r="I371" s="152"/>
      <c r="L371" s="148"/>
      <c r="M371" s="153"/>
      <c r="T371" s="154"/>
      <c r="AT371" s="150" t="s">
        <v>144</v>
      </c>
      <c r="AU371" s="150" t="s">
        <v>82</v>
      </c>
      <c r="AV371" s="12" t="s">
        <v>80</v>
      </c>
      <c r="AW371" s="12" t="s">
        <v>30</v>
      </c>
      <c r="AX371" s="12" t="s">
        <v>73</v>
      </c>
      <c r="AY371" s="150" t="s">
        <v>135</v>
      </c>
    </row>
    <row r="372" spans="2:65" s="13" customFormat="1" ht="10.199999999999999">
      <c r="B372" s="155"/>
      <c r="D372" s="149" t="s">
        <v>144</v>
      </c>
      <c r="E372" s="156" t="s">
        <v>1</v>
      </c>
      <c r="F372" s="157" t="s">
        <v>545</v>
      </c>
      <c r="H372" s="158">
        <v>198.96799999999999</v>
      </c>
      <c r="I372" s="159"/>
      <c r="L372" s="155"/>
      <c r="M372" s="160"/>
      <c r="T372" s="161"/>
      <c r="AT372" s="156" t="s">
        <v>144</v>
      </c>
      <c r="AU372" s="156" t="s">
        <v>82</v>
      </c>
      <c r="AV372" s="13" t="s">
        <v>82</v>
      </c>
      <c r="AW372" s="13" t="s">
        <v>30</v>
      </c>
      <c r="AX372" s="13" t="s">
        <v>73</v>
      </c>
      <c r="AY372" s="156" t="s">
        <v>135</v>
      </c>
    </row>
    <row r="373" spans="2:65" s="12" customFormat="1" ht="10.199999999999999">
      <c r="B373" s="148"/>
      <c r="D373" s="149" t="s">
        <v>144</v>
      </c>
      <c r="E373" s="150" t="s">
        <v>1</v>
      </c>
      <c r="F373" s="151" t="s">
        <v>506</v>
      </c>
      <c r="H373" s="150" t="s">
        <v>1</v>
      </c>
      <c r="I373" s="152"/>
      <c r="L373" s="148"/>
      <c r="M373" s="153"/>
      <c r="T373" s="154"/>
      <c r="AT373" s="150" t="s">
        <v>144</v>
      </c>
      <c r="AU373" s="150" t="s">
        <v>82</v>
      </c>
      <c r="AV373" s="12" t="s">
        <v>80</v>
      </c>
      <c r="AW373" s="12" t="s">
        <v>30</v>
      </c>
      <c r="AX373" s="12" t="s">
        <v>73</v>
      </c>
      <c r="AY373" s="150" t="s">
        <v>135</v>
      </c>
    </row>
    <row r="374" spans="2:65" s="13" customFormat="1" ht="30.6">
      <c r="B374" s="155"/>
      <c r="D374" s="149" t="s">
        <v>144</v>
      </c>
      <c r="E374" s="156" t="s">
        <v>1</v>
      </c>
      <c r="F374" s="157" t="s">
        <v>507</v>
      </c>
      <c r="H374" s="158">
        <v>-27.617000000000001</v>
      </c>
      <c r="I374" s="159"/>
      <c r="L374" s="155"/>
      <c r="M374" s="160"/>
      <c r="T374" s="161"/>
      <c r="AT374" s="156" t="s">
        <v>144</v>
      </c>
      <c r="AU374" s="156" t="s">
        <v>82</v>
      </c>
      <c r="AV374" s="13" t="s">
        <v>82</v>
      </c>
      <c r="AW374" s="13" t="s">
        <v>30</v>
      </c>
      <c r="AX374" s="13" t="s">
        <v>73</v>
      </c>
      <c r="AY374" s="156" t="s">
        <v>135</v>
      </c>
    </row>
    <row r="375" spans="2:65" s="15" customFormat="1" ht="10.199999999999999">
      <c r="B375" s="173"/>
      <c r="D375" s="149" t="s">
        <v>144</v>
      </c>
      <c r="E375" s="174" t="s">
        <v>1</v>
      </c>
      <c r="F375" s="175" t="s">
        <v>443</v>
      </c>
      <c r="H375" s="176">
        <v>171.351</v>
      </c>
      <c r="I375" s="177"/>
      <c r="L375" s="173"/>
      <c r="M375" s="178"/>
      <c r="T375" s="179"/>
      <c r="AT375" s="174" t="s">
        <v>144</v>
      </c>
      <c r="AU375" s="174" t="s">
        <v>82</v>
      </c>
      <c r="AV375" s="15" t="s">
        <v>152</v>
      </c>
      <c r="AW375" s="15" t="s">
        <v>30</v>
      </c>
      <c r="AX375" s="15" t="s">
        <v>73</v>
      </c>
      <c r="AY375" s="174" t="s">
        <v>135</v>
      </c>
    </row>
    <row r="376" spans="2:65" s="12" customFormat="1" ht="10.199999999999999">
      <c r="B376" s="148"/>
      <c r="D376" s="149" t="s">
        <v>144</v>
      </c>
      <c r="E376" s="150" t="s">
        <v>1</v>
      </c>
      <c r="F376" s="151" t="s">
        <v>446</v>
      </c>
      <c r="H376" s="150" t="s">
        <v>1</v>
      </c>
      <c r="I376" s="152"/>
      <c r="L376" s="148"/>
      <c r="M376" s="153"/>
      <c r="T376" s="154"/>
      <c r="AT376" s="150" t="s">
        <v>144</v>
      </c>
      <c r="AU376" s="150" t="s">
        <v>82</v>
      </c>
      <c r="AV376" s="12" t="s">
        <v>80</v>
      </c>
      <c r="AW376" s="12" t="s">
        <v>30</v>
      </c>
      <c r="AX376" s="12" t="s">
        <v>73</v>
      </c>
      <c r="AY376" s="150" t="s">
        <v>135</v>
      </c>
    </row>
    <row r="377" spans="2:65" s="13" customFormat="1" ht="30.6">
      <c r="B377" s="155"/>
      <c r="D377" s="149" t="s">
        <v>144</v>
      </c>
      <c r="E377" s="156" t="s">
        <v>1</v>
      </c>
      <c r="F377" s="157" t="s">
        <v>518</v>
      </c>
      <c r="H377" s="158">
        <v>11.446999999999999</v>
      </c>
      <c r="I377" s="159"/>
      <c r="L377" s="155"/>
      <c r="M377" s="160"/>
      <c r="T377" s="161"/>
      <c r="AT377" s="156" t="s">
        <v>144</v>
      </c>
      <c r="AU377" s="156" t="s">
        <v>82</v>
      </c>
      <c r="AV377" s="13" t="s">
        <v>82</v>
      </c>
      <c r="AW377" s="13" t="s">
        <v>30</v>
      </c>
      <c r="AX377" s="13" t="s">
        <v>73</v>
      </c>
      <c r="AY377" s="156" t="s">
        <v>135</v>
      </c>
    </row>
    <row r="378" spans="2:65" s="15" customFormat="1" ht="10.199999999999999">
      <c r="B378" s="173"/>
      <c r="D378" s="149" t="s">
        <v>144</v>
      </c>
      <c r="E378" s="174" t="s">
        <v>1</v>
      </c>
      <c r="F378" s="175" t="s">
        <v>443</v>
      </c>
      <c r="H378" s="176">
        <v>11.446999999999999</v>
      </c>
      <c r="I378" s="177"/>
      <c r="L378" s="173"/>
      <c r="M378" s="178"/>
      <c r="T378" s="179"/>
      <c r="AT378" s="174" t="s">
        <v>144</v>
      </c>
      <c r="AU378" s="174" t="s">
        <v>82</v>
      </c>
      <c r="AV378" s="15" t="s">
        <v>152</v>
      </c>
      <c r="AW378" s="15" t="s">
        <v>30</v>
      </c>
      <c r="AX378" s="15" t="s">
        <v>73</v>
      </c>
      <c r="AY378" s="174" t="s">
        <v>135</v>
      </c>
    </row>
    <row r="379" spans="2:65" s="12" customFormat="1" ht="10.199999999999999">
      <c r="B379" s="148"/>
      <c r="D379" s="149" t="s">
        <v>144</v>
      </c>
      <c r="E379" s="150" t="s">
        <v>1</v>
      </c>
      <c r="F379" s="151" t="s">
        <v>508</v>
      </c>
      <c r="H379" s="150" t="s">
        <v>1</v>
      </c>
      <c r="I379" s="152"/>
      <c r="L379" s="148"/>
      <c r="M379" s="153"/>
      <c r="T379" s="154"/>
      <c r="AT379" s="150" t="s">
        <v>144</v>
      </c>
      <c r="AU379" s="150" t="s">
        <v>82</v>
      </c>
      <c r="AV379" s="12" t="s">
        <v>80</v>
      </c>
      <c r="AW379" s="12" t="s">
        <v>30</v>
      </c>
      <c r="AX379" s="12" t="s">
        <v>73</v>
      </c>
      <c r="AY379" s="150" t="s">
        <v>135</v>
      </c>
    </row>
    <row r="380" spans="2:65" s="13" customFormat="1" ht="10.199999999999999">
      <c r="B380" s="155"/>
      <c r="D380" s="149" t="s">
        <v>144</v>
      </c>
      <c r="E380" s="156" t="s">
        <v>1</v>
      </c>
      <c r="F380" s="157" t="s">
        <v>519</v>
      </c>
      <c r="H380" s="158">
        <v>26.641999999999999</v>
      </c>
      <c r="I380" s="159"/>
      <c r="L380" s="155"/>
      <c r="M380" s="160"/>
      <c r="T380" s="161"/>
      <c r="AT380" s="156" t="s">
        <v>144</v>
      </c>
      <c r="AU380" s="156" t="s">
        <v>82</v>
      </c>
      <c r="AV380" s="13" t="s">
        <v>82</v>
      </c>
      <c r="AW380" s="13" t="s">
        <v>30</v>
      </c>
      <c r="AX380" s="13" t="s">
        <v>73</v>
      </c>
      <c r="AY380" s="156" t="s">
        <v>135</v>
      </c>
    </row>
    <row r="381" spans="2:65" s="15" customFormat="1" ht="10.199999999999999">
      <c r="B381" s="173"/>
      <c r="D381" s="149" t="s">
        <v>144</v>
      </c>
      <c r="E381" s="174" t="s">
        <v>1</v>
      </c>
      <c r="F381" s="175" t="s">
        <v>443</v>
      </c>
      <c r="H381" s="176">
        <v>26.641999999999999</v>
      </c>
      <c r="I381" s="177"/>
      <c r="L381" s="173"/>
      <c r="M381" s="178"/>
      <c r="T381" s="179"/>
      <c r="AT381" s="174" t="s">
        <v>144</v>
      </c>
      <c r="AU381" s="174" t="s">
        <v>82</v>
      </c>
      <c r="AV381" s="15" t="s">
        <v>152</v>
      </c>
      <c r="AW381" s="15" t="s">
        <v>30</v>
      </c>
      <c r="AX381" s="15" t="s">
        <v>73</v>
      </c>
      <c r="AY381" s="174" t="s">
        <v>135</v>
      </c>
    </row>
    <row r="382" spans="2:65" s="14" customFormat="1" ht="10.199999999999999">
      <c r="B382" s="162"/>
      <c r="D382" s="149" t="s">
        <v>144</v>
      </c>
      <c r="E382" s="163" t="s">
        <v>1</v>
      </c>
      <c r="F382" s="164" t="s">
        <v>147</v>
      </c>
      <c r="H382" s="165">
        <v>209.44</v>
      </c>
      <c r="I382" s="166"/>
      <c r="L382" s="162"/>
      <c r="M382" s="167"/>
      <c r="T382" s="168"/>
      <c r="AT382" s="163" t="s">
        <v>144</v>
      </c>
      <c r="AU382" s="163" t="s">
        <v>82</v>
      </c>
      <c r="AV382" s="14" t="s">
        <v>142</v>
      </c>
      <c r="AW382" s="14" t="s">
        <v>30</v>
      </c>
      <c r="AX382" s="14" t="s">
        <v>80</v>
      </c>
      <c r="AY382" s="163" t="s">
        <v>135</v>
      </c>
    </row>
    <row r="383" spans="2:65" s="1" customFormat="1" ht="24.15" customHeight="1">
      <c r="B383" s="133"/>
      <c r="C383" s="134" t="s">
        <v>566</v>
      </c>
      <c r="D383" s="134" t="s">
        <v>138</v>
      </c>
      <c r="E383" s="135" t="s">
        <v>567</v>
      </c>
      <c r="F383" s="136" t="s">
        <v>568</v>
      </c>
      <c r="G383" s="137" t="s">
        <v>150</v>
      </c>
      <c r="H383" s="138">
        <v>27.617000000000001</v>
      </c>
      <c r="I383" s="139"/>
      <c r="J383" s="140">
        <f>ROUND(I383*H383,2)</f>
        <v>0</v>
      </c>
      <c r="K383" s="141"/>
      <c r="L383" s="32"/>
      <c r="M383" s="142" t="s">
        <v>1</v>
      </c>
      <c r="N383" s="143" t="s">
        <v>38</v>
      </c>
      <c r="P383" s="144">
        <f>O383*H383</f>
        <v>0</v>
      </c>
      <c r="Q383" s="144">
        <v>0</v>
      </c>
      <c r="R383" s="144">
        <f>Q383*H383</f>
        <v>0</v>
      </c>
      <c r="S383" s="144">
        <v>0</v>
      </c>
      <c r="T383" s="145">
        <f>S383*H383</f>
        <v>0</v>
      </c>
      <c r="AR383" s="146" t="s">
        <v>142</v>
      </c>
      <c r="AT383" s="146" t="s">
        <v>138</v>
      </c>
      <c r="AU383" s="146" t="s">
        <v>82</v>
      </c>
      <c r="AY383" s="17" t="s">
        <v>135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7" t="s">
        <v>80</v>
      </c>
      <c r="BK383" s="147">
        <f>ROUND(I383*H383,2)</f>
        <v>0</v>
      </c>
      <c r="BL383" s="17" t="s">
        <v>142</v>
      </c>
      <c r="BM383" s="146" t="s">
        <v>569</v>
      </c>
    </row>
    <row r="384" spans="2:65" s="12" customFormat="1" ht="10.199999999999999">
      <c r="B384" s="148"/>
      <c r="D384" s="149" t="s">
        <v>144</v>
      </c>
      <c r="E384" s="150" t="s">
        <v>1</v>
      </c>
      <c r="F384" s="151" t="s">
        <v>412</v>
      </c>
      <c r="H384" s="150" t="s">
        <v>1</v>
      </c>
      <c r="I384" s="152"/>
      <c r="L384" s="148"/>
      <c r="M384" s="153"/>
      <c r="T384" s="154"/>
      <c r="AT384" s="150" t="s">
        <v>144</v>
      </c>
      <c r="AU384" s="150" t="s">
        <v>82</v>
      </c>
      <c r="AV384" s="12" t="s">
        <v>80</v>
      </c>
      <c r="AW384" s="12" t="s">
        <v>30</v>
      </c>
      <c r="AX384" s="12" t="s">
        <v>73</v>
      </c>
      <c r="AY384" s="150" t="s">
        <v>135</v>
      </c>
    </row>
    <row r="385" spans="2:65" s="13" customFormat="1" ht="20.399999999999999">
      <c r="B385" s="155"/>
      <c r="D385" s="149" t="s">
        <v>144</v>
      </c>
      <c r="E385" s="156" t="s">
        <v>1</v>
      </c>
      <c r="F385" s="157" t="s">
        <v>570</v>
      </c>
      <c r="H385" s="158">
        <v>27.617000000000001</v>
      </c>
      <c r="I385" s="159"/>
      <c r="L385" s="155"/>
      <c r="M385" s="160"/>
      <c r="T385" s="161"/>
      <c r="AT385" s="156" t="s">
        <v>144</v>
      </c>
      <c r="AU385" s="156" t="s">
        <v>82</v>
      </c>
      <c r="AV385" s="13" t="s">
        <v>82</v>
      </c>
      <c r="AW385" s="13" t="s">
        <v>30</v>
      </c>
      <c r="AX385" s="13" t="s">
        <v>73</v>
      </c>
      <c r="AY385" s="156" t="s">
        <v>135</v>
      </c>
    </row>
    <row r="386" spans="2:65" s="14" customFormat="1" ht="10.199999999999999">
      <c r="B386" s="162"/>
      <c r="D386" s="149" t="s">
        <v>144</v>
      </c>
      <c r="E386" s="163" t="s">
        <v>1</v>
      </c>
      <c r="F386" s="164" t="s">
        <v>147</v>
      </c>
      <c r="H386" s="165">
        <v>27.617000000000001</v>
      </c>
      <c r="I386" s="166"/>
      <c r="L386" s="162"/>
      <c r="M386" s="167"/>
      <c r="T386" s="168"/>
      <c r="AT386" s="163" t="s">
        <v>144</v>
      </c>
      <c r="AU386" s="163" t="s">
        <v>82</v>
      </c>
      <c r="AV386" s="14" t="s">
        <v>142</v>
      </c>
      <c r="AW386" s="14" t="s">
        <v>30</v>
      </c>
      <c r="AX386" s="14" t="s">
        <v>80</v>
      </c>
      <c r="AY386" s="163" t="s">
        <v>135</v>
      </c>
    </row>
    <row r="387" spans="2:65" s="1" customFormat="1" ht="16.5" customHeight="1">
      <c r="B387" s="133"/>
      <c r="C387" s="134" t="s">
        <v>293</v>
      </c>
      <c r="D387" s="134" t="s">
        <v>138</v>
      </c>
      <c r="E387" s="135" t="s">
        <v>571</v>
      </c>
      <c r="F387" s="136" t="s">
        <v>572</v>
      </c>
      <c r="G387" s="137" t="s">
        <v>150</v>
      </c>
      <c r="H387" s="138">
        <v>240.24</v>
      </c>
      <c r="I387" s="139"/>
      <c r="J387" s="140">
        <f>ROUND(I387*H387,2)</f>
        <v>0</v>
      </c>
      <c r="K387" s="141"/>
      <c r="L387" s="32"/>
      <c r="M387" s="142" t="s">
        <v>1</v>
      </c>
      <c r="N387" s="143" t="s">
        <v>38</v>
      </c>
      <c r="P387" s="144">
        <f>O387*H387</f>
        <v>0</v>
      </c>
      <c r="Q387" s="144">
        <v>0</v>
      </c>
      <c r="R387" s="144">
        <f>Q387*H387</f>
        <v>0</v>
      </c>
      <c r="S387" s="144">
        <v>0</v>
      </c>
      <c r="T387" s="145">
        <f>S387*H387</f>
        <v>0</v>
      </c>
      <c r="AR387" s="146" t="s">
        <v>142</v>
      </c>
      <c r="AT387" s="146" t="s">
        <v>138</v>
      </c>
      <c r="AU387" s="146" t="s">
        <v>82</v>
      </c>
      <c r="AY387" s="17" t="s">
        <v>135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7" t="s">
        <v>80</v>
      </c>
      <c r="BK387" s="147">
        <f>ROUND(I387*H387,2)</f>
        <v>0</v>
      </c>
      <c r="BL387" s="17" t="s">
        <v>142</v>
      </c>
      <c r="BM387" s="146" t="s">
        <v>573</v>
      </c>
    </row>
    <row r="388" spans="2:65" s="12" customFormat="1" ht="10.199999999999999">
      <c r="B388" s="148"/>
      <c r="D388" s="149" t="s">
        <v>144</v>
      </c>
      <c r="E388" s="150" t="s">
        <v>1</v>
      </c>
      <c r="F388" s="151" t="s">
        <v>225</v>
      </c>
      <c r="H388" s="150" t="s">
        <v>1</v>
      </c>
      <c r="I388" s="152"/>
      <c r="L388" s="148"/>
      <c r="M388" s="153"/>
      <c r="T388" s="154"/>
      <c r="AT388" s="150" t="s">
        <v>144</v>
      </c>
      <c r="AU388" s="150" t="s">
        <v>82</v>
      </c>
      <c r="AV388" s="12" t="s">
        <v>80</v>
      </c>
      <c r="AW388" s="12" t="s">
        <v>30</v>
      </c>
      <c r="AX388" s="12" t="s">
        <v>73</v>
      </c>
      <c r="AY388" s="150" t="s">
        <v>135</v>
      </c>
    </row>
    <row r="389" spans="2:65" s="13" customFormat="1" ht="10.199999999999999">
      <c r="B389" s="155"/>
      <c r="D389" s="149" t="s">
        <v>144</v>
      </c>
      <c r="E389" s="156" t="s">
        <v>1</v>
      </c>
      <c r="F389" s="157" t="s">
        <v>226</v>
      </c>
      <c r="H389" s="158">
        <v>59.35</v>
      </c>
      <c r="I389" s="159"/>
      <c r="L389" s="155"/>
      <c r="M389" s="160"/>
      <c r="T389" s="161"/>
      <c r="AT389" s="156" t="s">
        <v>144</v>
      </c>
      <c r="AU389" s="156" t="s">
        <v>82</v>
      </c>
      <c r="AV389" s="13" t="s">
        <v>82</v>
      </c>
      <c r="AW389" s="13" t="s">
        <v>30</v>
      </c>
      <c r="AX389" s="13" t="s">
        <v>73</v>
      </c>
      <c r="AY389" s="156" t="s">
        <v>135</v>
      </c>
    </row>
    <row r="390" spans="2:65" s="12" customFormat="1" ht="10.199999999999999">
      <c r="B390" s="148"/>
      <c r="D390" s="149" t="s">
        <v>144</v>
      </c>
      <c r="E390" s="150" t="s">
        <v>1</v>
      </c>
      <c r="F390" s="151" t="s">
        <v>227</v>
      </c>
      <c r="H390" s="150" t="s">
        <v>1</v>
      </c>
      <c r="I390" s="152"/>
      <c r="L390" s="148"/>
      <c r="M390" s="153"/>
      <c r="T390" s="154"/>
      <c r="AT390" s="150" t="s">
        <v>144</v>
      </c>
      <c r="AU390" s="150" t="s">
        <v>82</v>
      </c>
      <c r="AV390" s="12" t="s">
        <v>80</v>
      </c>
      <c r="AW390" s="12" t="s">
        <v>30</v>
      </c>
      <c r="AX390" s="12" t="s">
        <v>73</v>
      </c>
      <c r="AY390" s="150" t="s">
        <v>135</v>
      </c>
    </row>
    <row r="391" spans="2:65" s="13" customFormat="1" ht="10.199999999999999">
      <c r="B391" s="155"/>
      <c r="D391" s="149" t="s">
        <v>144</v>
      </c>
      <c r="E391" s="156" t="s">
        <v>1</v>
      </c>
      <c r="F391" s="157" t="s">
        <v>228</v>
      </c>
      <c r="H391" s="158">
        <v>57.24</v>
      </c>
      <c r="I391" s="159"/>
      <c r="L391" s="155"/>
      <c r="M391" s="160"/>
      <c r="T391" s="161"/>
      <c r="AT391" s="156" t="s">
        <v>144</v>
      </c>
      <c r="AU391" s="156" t="s">
        <v>82</v>
      </c>
      <c r="AV391" s="13" t="s">
        <v>82</v>
      </c>
      <c r="AW391" s="13" t="s">
        <v>30</v>
      </c>
      <c r="AX391" s="13" t="s">
        <v>73</v>
      </c>
      <c r="AY391" s="156" t="s">
        <v>135</v>
      </c>
    </row>
    <row r="392" spans="2:65" s="12" customFormat="1" ht="10.199999999999999">
      <c r="B392" s="148"/>
      <c r="D392" s="149" t="s">
        <v>144</v>
      </c>
      <c r="E392" s="150" t="s">
        <v>1</v>
      </c>
      <c r="F392" s="151" t="s">
        <v>229</v>
      </c>
      <c r="H392" s="150" t="s">
        <v>1</v>
      </c>
      <c r="I392" s="152"/>
      <c r="L392" s="148"/>
      <c r="M392" s="153"/>
      <c r="T392" s="154"/>
      <c r="AT392" s="150" t="s">
        <v>144</v>
      </c>
      <c r="AU392" s="150" t="s">
        <v>82</v>
      </c>
      <c r="AV392" s="12" t="s">
        <v>80</v>
      </c>
      <c r="AW392" s="12" t="s">
        <v>30</v>
      </c>
      <c r="AX392" s="12" t="s">
        <v>73</v>
      </c>
      <c r="AY392" s="150" t="s">
        <v>135</v>
      </c>
    </row>
    <row r="393" spans="2:65" s="13" customFormat="1" ht="10.199999999999999">
      <c r="B393" s="155"/>
      <c r="D393" s="149" t="s">
        <v>144</v>
      </c>
      <c r="E393" s="156" t="s">
        <v>1</v>
      </c>
      <c r="F393" s="157" t="s">
        <v>230</v>
      </c>
      <c r="H393" s="158">
        <v>65.05</v>
      </c>
      <c r="I393" s="159"/>
      <c r="L393" s="155"/>
      <c r="M393" s="160"/>
      <c r="T393" s="161"/>
      <c r="AT393" s="156" t="s">
        <v>144</v>
      </c>
      <c r="AU393" s="156" t="s">
        <v>82</v>
      </c>
      <c r="AV393" s="13" t="s">
        <v>82</v>
      </c>
      <c r="AW393" s="13" t="s">
        <v>30</v>
      </c>
      <c r="AX393" s="13" t="s">
        <v>73</v>
      </c>
      <c r="AY393" s="156" t="s">
        <v>135</v>
      </c>
    </row>
    <row r="394" spans="2:65" s="12" customFormat="1" ht="10.199999999999999">
      <c r="B394" s="148"/>
      <c r="D394" s="149" t="s">
        <v>144</v>
      </c>
      <c r="E394" s="150" t="s">
        <v>1</v>
      </c>
      <c r="F394" s="151" t="s">
        <v>231</v>
      </c>
      <c r="H394" s="150" t="s">
        <v>1</v>
      </c>
      <c r="I394" s="152"/>
      <c r="L394" s="148"/>
      <c r="M394" s="153"/>
      <c r="T394" s="154"/>
      <c r="AT394" s="150" t="s">
        <v>144</v>
      </c>
      <c r="AU394" s="150" t="s">
        <v>82</v>
      </c>
      <c r="AV394" s="12" t="s">
        <v>80</v>
      </c>
      <c r="AW394" s="12" t="s">
        <v>30</v>
      </c>
      <c r="AX394" s="12" t="s">
        <v>73</v>
      </c>
      <c r="AY394" s="150" t="s">
        <v>135</v>
      </c>
    </row>
    <row r="395" spans="2:65" s="13" customFormat="1" ht="10.199999999999999">
      <c r="B395" s="155"/>
      <c r="D395" s="149" t="s">
        <v>144</v>
      </c>
      <c r="E395" s="156" t="s">
        <v>1</v>
      </c>
      <c r="F395" s="157" t="s">
        <v>232</v>
      </c>
      <c r="H395" s="158">
        <v>58.6</v>
      </c>
      <c r="I395" s="159"/>
      <c r="L395" s="155"/>
      <c r="M395" s="160"/>
      <c r="T395" s="161"/>
      <c r="AT395" s="156" t="s">
        <v>144</v>
      </c>
      <c r="AU395" s="156" t="s">
        <v>82</v>
      </c>
      <c r="AV395" s="13" t="s">
        <v>82</v>
      </c>
      <c r="AW395" s="13" t="s">
        <v>30</v>
      </c>
      <c r="AX395" s="13" t="s">
        <v>73</v>
      </c>
      <c r="AY395" s="156" t="s">
        <v>135</v>
      </c>
    </row>
    <row r="396" spans="2:65" s="14" customFormat="1" ht="10.199999999999999">
      <c r="B396" s="162"/>
      <c r="D396" s="149" t="s">
        <v>144</v>
      </c>
      <c r="E396" s="163" t="s">
        <v>1</v>
      </c>
      <c r="F396" s="164" t="s">
        <v>147</v>
      </c>
      <c r="H396" s="165">
        <v>240.24</v>
      </c>
      <c r="I396" s="166"/>
      <c r="L396" s="162"/>
      <c r="M396" s="167"/>
      <c r="T396" s="168"/>
      <c r="AT396" s="163" t="s">
        <v>144</v>
      </c>
      <c r="AU396" s="163" t="s">
        <v>82</v>
      </c>
      <c r="AV396" s="14" t="s">
        <v>142</v>
      </c>
      <c r="AW396" s="14" t="s">
        <v>30</v>
      </c>
      <c r="AX396" s="14" t="s">
        <v>80</v>
      </c>
      <c r="AY396" s="163" t="s">
        <v>135</v>
      </c>
    </row>
    <row r="397" spans="2:65" s="1" customFormat="1" ht="24.15" customHeight="1">
      <c r="B397" s="133"/>
      <c r="C397" s="134" t="s">
        <v>574</v>
      </c>
      <c r="D397" s="134" t="s">
        <v>138</v>
      </c>
      <c r="E397" s="135" t="s">
        <v>575</v>
      </c>
      <c r="F397" s="136" t="s">
        <v>576</v>
      </c>
      <c r="G397" s="137" t="s">
        <v>150</v>
      </c>
      <c r="H397" s="138">
        <v>133.07</v>
      </c>
      <c r="I397" s="139"/>
      <c r="J397" s="140">
        <f>ROUND(I397*H397,2)</f>
        <v>0</v>
      </c>
      <c r="K397" s="141"/>
      <c r="L397" s="32"/>
      <c r="M397" s="142" t="s">
        <v>1</v>
      </c>
      <c r="N397" s="143" t="s">
        <v>38</v>
      </c>
      <c r="P397" s="144">
        <f>O397*H397</f>
        <v>0</v>
      </c>
      <c r="Q397" s="144">
        <v>3.78E-2</v>
      </c>
      <c r="R397" s="144">
        <f>Q397*H397</f>
        <v>5.0300459999999996</v>
      </c>
      <c r="S397" s="144">
        <v>0</v>
      </c>
      <c r="T397" s="145">
        <f>S397*H397</f>
        <v>0</v>
      </c>
      <c r="AR397" s="146" t="s">
        <v>142</v>
      </c>
      <c r="AT397" s="146" t="s">
        <v>138</v>
      </c>
      <c r="AU397" s="146" t="s">
        <v>82</v>
      </c>
      <c r="AY397" s="17" t="s">
        <v>135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7" t="s">
        <v>80</v>
      </c>
      <c r="BK397" s="147">
        <f>ROUND(I397*H397,2)</f>
        <v>0</v>
      </c>
      <c r="BL397" s="17" t="s">
        <v>142</v>
      </c>
      <c r="BM397" s="146" t="s">
        <v>577</v>
      </c>
    </row>
    <row r="398" spans="2:65" s="12" customFormat="1" ht="10.199999999999999">
      <c r="B398" s="148"/>
      <c r="D398" s="149" t="s">
        <v>144</v>
      </c>
      <c r="E398" s="150" t="s">
        <v>1</v>
      </c>
      <c r="F398" s="151" t="s">
        <v>412</v>
      </c>
      <c r="H398" s="150" t="s">
        <v>1</v>
      </c>
      <c r="I398" s="152"/>
      <c r="L398" s="148"/>
      <c r="M398" s="153"/>
      <c r="T398" s="154"/>
      <c r="AT398" s="150" t="s">
        <v>144</v>
      </c>
      <c r="AU398" s="150" t="s">
        <v>82</v>
      </c>
      <c r="AV398" s="12" t="s">
        <v>80</v>
      </c>
      <c r="AW398" s="12" t="s">
        <v>30</v>
      </c>
      <c r="AX398" s="12" t="s">
        <v>73</v>
      </c>
      <c r="AY398" s="150" t="s">
        <v>135</v>
      </c>
    </row>
    <row r="399" spans="2:65" s="13" customFormat="1" ht="10.199999999999999">
      <c r="B399" s="155"/>
      <c r="D399" s="149" t="s">
        <v>144</v>
      </c>
      <c r="E399" s="156" t="s">
        <v>1</v>
      </c>
      <c r="F399" s="157" t="s">
        <v>578</v>
      </c>
      <c r="H399" s="158">
        <v>1.53</v>
      </c>
      <c r="I399" s="159"/>
      <c r="L399" s="155"/>
      <c r="M399" s="160"/>
      <c r="T399" s="161"/>
      <c r="AT399" s="156" t="s">
        <v>144</v>
      </c>
      <c r="AU399" s="156" t="s">
        <v>82</v>
      </c>
      <c r="AV399" s="13" t="s">
        <v>82</v>
      </c>
      <c r="AW399" s="13" t="s">
        <v>30</v>
      </c>
      <c r="AX399" s="13" t="s">
        <v>73</v>
      </c>
      <c r="AY399" s="156" t="s">
        <v>135</v>
      </c>
    </row>
    <row r="400" spans="2:65" s="13" customFormat="1" ht="10.199999999999999">
      <c r="B400" s="155"/>
      <c r="D400" s="149" t="s">
        <v>144</v>
      </c>
      <c r="E400" s="156" t="s">
        <v>1</v>
      </c>
      <c r="F400" s="157" t="s">
        <v>579</v>
      </c>
      <c r="H400" s="158">
        <v>4.17</v>
      </c>
      <c r="I400" s="159"/>
      <c r="L400" s="155"/>
      <c r="M400" s="160"/>
      <c r="T400" s="161"/>
      <c r="AT400" s="156" t="s">
        <v>144</v>
      </c>
      <c r="AU400" s="156" t="s">
        <v>82</v>
      </c>
      <c r="AV400" s="13" t="s">
        <v>82</v>
      </c>
      <c r="AW400" s="13" t="s">
        <v>30</v>
      </c>
      <c r="AX400" s="13" t="s">
        <v>73</v>
      </c>
      <c r="AY400" s="156" t="s">
        <v>135</v>
      </c>
    </row>
    <row r="401" spans="2:65" s="13" customFormat="1" ht="10.199999999999999">
      <c r="B401" s="155"/>
      <c r="D401" s="149" t="s">
        <v>144</v>
      </c>
      <c r="E401" s="156" t="s">
        <v>1</v>
      </c>
      <c r="F401" s="157" t="s">
        <v>580</v>
      </c>
      <c r="H401" s="158">
        <v>30.27</v>
      </c>
      <c r="I401" s="159"/>
      <c r="L401" s="155"/>
      <c r="M401" s="160"/>
      <c r="T401" s="161"/>
      <c r="AT401" s="156" t="s">
        <v>144</v>
      </c>
      <c r="AU401" s="156" t="s">
        <v>82</v>
      </c>
      <c r="AV401" s="13" t="s">
        <v>82</v>
      </c>
      <c r="AW401" s="13" t="s">
        <v>30</v>
      </c>
      <c r="AX401" s="13" t="s">
        <v>73</v>
      </c>
      <c r="AY401" s="156" t="s">
        <v>135</v>
      </c>
    </row>
    <row r="402" spans="2:65" s="13" customFormat="1" ht="10.199999999999999">
      <c r="B402" s="155"/>
      <c r="D402" s="149" t="s">
        <v>144</v>
      </c>
      <c r="E402" s="156" t="s">
        <v>1</v>
      </c>
      <c r="F402" s="157" t="s">
        <v>581</v>
      </c>
      <c r="H402" s="158">
        <v>4.2</v>
      </c>
      <c r="I402" s="159"/>
      <c r="L402" s="155"/>
      <c r="M402" s="160"/>
      <c r="T402" s="161"/>
      <c r="AT402" s="156" t="s">
        <v>144</v>
      </c>
      <c r="AU402" s="156" t="s">
        <v>82</v>
      </c>
      <c r="AV402" s="13" t="s">
        <v>82</v>
      </c>
      <c r="AW402" s="13" t="s">
        <v>30</v>
      </c>
      <c r="AX402" s="13" t="s">
        <v>73</v>
      </c>
      <c r="AY402" s="156" t="s">
        <v>135</v>
      </c>
    </row>
    <row r="403" spans="2:65" s="13" customFormat="1" ht="10.199999999999999">
      <c r="B403" s="155"/>
      <c r="D403" s="149" t="s">
        <v>144</v>
      </c>
      <c r="E403" s="156" t="s">
        <v>1</v>
      </c>
      <c r="F403" s="157" t="s">
        <v>582</v>
      </c>
      <c r="H403" s="158">
        <v>3.28</v>
      </c>
      <c r="I403" s="159"/>
      <c r="L403" s="155"/>
      <c r="M403" s="160"/>
      <c r="T403" s="161"/>
      <c r="AT403" s="156" t="s">
        <v>144</v>
      </c>
      <c r="AU403" s="156" t="s">
        <v>82</v>
      </c>
      <c r="AV403" s="13" t="s">
        <v>82</v>
      </c>
      <c r="AW403" s="13" t="s">
        <v>30</v>
      </c>
      <c r="AX403" s="13" t="s">
        <v>73</v>
      </c>
      <c r="AY403" s="156" t="s">
        <v>135</v>
      </c>
    </row>
    <row r="404" spans="2:65" s="13" customFormat="1" ht="10.199999999999999">
      <c r="B404" s="155"/>
      <c r="D404" s="149" t="s">
        <v>144</v>
      </c>
      <c r="E404" s="156" t="s">
        <v>1</v>
      </c>
      <c r="F404" s="157" t="s">
        <v>583</v>
      </c>
      <c r="H404" s="158">
        <v>1.48</v>
      </c>
      <c r="I404" s="159"/>
      <c r="L404" s="155"/>
      <c r="M404" s="160"/>
      <c r="T404" s="161"/>
      <c r="AT404" s="156" t="s">
        <v>144</v>
      </c>
      <c r="AU404" s="156" t="s">
        <v>82</v>
      </c>
      <c r="AV404" s="13" t="s">
        <v>82</v>
      </c>
      <c r="AW404" s="13" t="s">
        <v>30</v>
      </c>
      <c r="AX404" s="13" t="s">
        <v>73</v>
      </c>
      <c r="AY404" s="156" t="s">
        <v>135</v>
      </c>
    </row>
    <row r="405" spans="2:65" s="13" customFormat="1" ht="10.199999999999999">
      <c r="B405" s="155"/>
      <c r="D405" s="149" t="s">
        <v>144</v>
      </c>
      <c r="E405" s="156" t="s">
        <v>1</v>
      </c>
      <c r="F405" s="157" t="s">
        <v>584</v>
      </c>
      <c r="H405" s="158">
        <v>6.36</v>
      </c>
      <c r="I405" s="159"/>
      <c r="L405" s="155"/>
      <c r="M405" s="160"/>
      <c r="T405" s="161"/>
      <c r="AT405" s="156" t="s">
        <v>144</v>
      </c>
      <c r="AU405" s="156" t="s">
        <v>82</v>
      </c>
      <c r="AV405" s="13" t="s">
        <v>82</v>
      </c>
      <c r="AW405" s="13" t="s">
        <v>30</v>
      </c>
      <c r="AX405" s="13" t="s">
        <v>73</v>
      </c>
      <c r="AY405" s="156" t="s">
        <v>135</v>
      </c>
    </row>
    <row r="406" spans="2:65" s="13" customFormat="1" ht="10.199999999999999">
      <c r="B406" s="155"/>
      <c r="D406" s="149" t="s">
        <v>144</v>
      </c>
      <c r="E406" s="156" t="s">
        <v>1</v>
      </c>
      <c r="F406" s="157" t="s">
        <v>585</v>
      </c>
      <c r="H406" s="158">
        <v>5.33</v>
      </c>
      <c r="I406" s="159"/>
      <c r="L406" s="155"/>
      <c r="M406" s="160"/>
      <c r="T406" s="161"/>
      <c r="AT406" s="156" t="s">
        <v>144</v>
      </c>
      <c r="AU406" s="156" t="s">
        <v>82</v>
      </c>
      <c r="AV406" s="13" t="s">
        <v>82</v>
      </c>
      <c r="AW406" s="13" t="s">
        <v>30</v>
      </c>
      <c r="AX406" s="13" t="s">
        <v>73</v>
      </c>
      <c r="AY406" s="156" t="s">
        <v>135</v>
      </c>
    </row>
    <row r="407" spans="2:65" s="13" customFormat="1" ht="10.199999999999999">
      <c r="B407" s="155"/>
      <c r="D407" s="149" t="s">
        <v>144</v>
      </c>
      <c r="E407" s="156" t="s">
        <v>1</v>
      </c>
      <c r="F407" s="157" t="s">
        <v>586</v>
      </c>
      <c r="H407" s="158">
        <v>1.48</v>
      </c>
      <c r="I407" s="159"/>
      <c r="L407" s="155"/>
      <c r="M407" s="160"/>
      <c r="T407" s="161"/>
      <c r="AT407" s="156" t="s">
        <v>144</v>
      </c>
      <c r="AU407" s="156" t="s">
        <v>82</v>
      </c>
      <c r="AV407" s="13" t="s">
        <v>82</v>
      </c>
      <c r="AW407" s="13" t="s">
        <v>30</v>
      </c>
      <c r="AX407" s="13" t="s">
        <v>73</v>
      </c>
      <c r="AY407" s="156" t="s">
        <v>135</v>
      </c>
    </row>
    <row r="408" spans="2:65" s="13" customFormat="1" ht="10.199999999999999">
      <c r="B408" s="155"/>
      <c r="D408" s="149" t="s">
        <v>144</v>
      </c>
      <c r="E408" s="156" t="s">
        <v>1</v>
      </c>
      <c r="F408" s="157" t="s">
        <v>587</v>
      </c>
      <c r="H408" s="158">
        <v>71.91</v>
      </c>
      <c r="I408" s="159"/>
      <c r="L408" s="155"/>
      <c r="M408" s="160"/>
      <c r="T408" s="161"/>
      <c r="AT408" s="156" t="s">
        <v>144</v>
      </c>
      <c r="AU408" s="156" t="s">
        <v>82</v>
      </c>
      <c r="AV408" s="13" t="s">
        <v>82</v>
      </c>
      <c r="AW408" s="13" t="s">
        <v>30</v>
      </c>
      <c r="AX408" s="13" t="s">
        <v>73</v>
      </c>
      <c r="AY408" s="156" t="s">
        <v>135</v>
      </c>
    </row>
    <row r="409" spans="2:65" s="13" customFormat="1" ht="10.199999999999999">
      <c r="B409" s="155"/>
      <c r="D409" s="149" t="s">
        <v>144</v>
      </c>
      <c r="E409" s="156" t="s">
        <v>1</v>
      </c>
      <c r="F409" s="157" t="s">
        <v>588</v>
      </c>
      <c r="H409" s="158">
        <v>3.06</v>
      </c>
      <c r="I409" s="159"/>
      <c r="L409" s="155"/>
      <c r="M409" s="160"/>
      <c r="T409" s="161"/>
      <c r="AT409" s="156" t="s">
        <v>144</v>
      </c>
      <c r="AU409" s="156" t="s">
        <v>82</v>
      </c>
      <c r="AV409" s="13" t="s">
        <v>82</v>
      </c>
      <c r="AW409" s="13" t="s">
        <v>30</v>
      </c>
      <c r="AX409" s="13" t="s">
        <v>73</v>
      </c>
      <c r="AY409" s="156" t="s">
        <v>135</v>
      </c>
    </row>
    <row r="410" spans="2:65" s="14" customFormat="1" ht="10.199999999999999">
      <c r="B410" s="162"/>
      <c r="D410" s="149" t="s">
        <v>144</v>
      </c>
      <c r="E410" s="163" t="s">
        <v>1</v>
      </c>
      <c r="F410" s="164" t="s">
        <v>147</v>
      </c>
      <c r="H410" s="165">
        <v>133.07</v>
      </c>
      <c r="I410" s="166"/>
      <c r="L410" s="162"/>
      <c r="M410" s="167"/>
      <c r="T410" s="168"/>
      <c r="AT410" s="163" t="s">
        <v>144</v>
      </c>
      <c r="AU410" s="163" t="s">
        <v>82</v>
      </c>
      <c r="AV410" s="14" t="s">
        <v>142</v>
      </c>
      <c r="AW410" s="14" t="s">
        <v>30</v>
      </c>
      <c r="AX410" s="14" t="s">
        <v>80</v>
      </c>
      <c r="AY410" s="163" t="s">
        <v>135</v>
      </c>
    </row>
    <row r="411" spans="2:65" s="1" customFormat="1" ht="24.15" customHeight="1">
      <c r="B411" s="133"/>
      <c r="C411" s="134" t="s">
        <v>300</v>
      </c>
      <c r="D411" s="134" t="s">
        <v>138</v>
      </c>
      <c r="E411" s="135" t="s">
        <v>589</v>
      </c>
      <c r="F411" s="136" t="s">
        <v>590</v>
      </c>
      <c r="G411" s="137" t="s">
        <v>197</v>
      </c>
      <c r="H411" s="138">
        <v>1</v>
      </c>
      <c r="I411" s="139"/>
      <c r="J411" s="140">
        <f>ROUND(I411*H411,2)</f>
        <v>0</v>
      </c>
      <c r="K411" s="141"/>
      <c r="L411" s="32"/>
      <c r="M411" s="142" t="s">
        <v>1</v>
      </c>
      <c r="N411" s="143" t="s">
        <v>38</v>
      </c>
      <c r="P411" s="144">
        <f>O411*H411</f>
        <v>0</v>
      </c>
      <c r="Q411" s="144">
        <v>4.8000000000000001E-4</v>
      </c>
      <c r="R411" s="144">
        <f>Q411*H411</f>
        <v>4.8000000000000001E-4</v>
      </c>
      <c r="S411" s="144">
        <v>0</v>
      </c>
      <c r="T411" s="145">
        <f>S411*H411</f>
        <v>0</v>
      </c>
      <c r="AR411" s="146" t="s">
        <v>142</v>
      </c>
      <c r="AT411" s="146" t="s">
        <v>138</v>
      </c>
      <c r="AU411" s="146" t="s">
        <v>82</v>
      </c>
      <c r="AY411" s="17" t="s">
        <v>135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7" t="s">
        <v>80</v>
      </c>
      <c r="BK411" s="147">
        <f>ROUND(I411*H411,2)</f>
        <v>0</v>
      </c>
      <c r="BL411" s="17" t="s">
        <v>142</v>
      </c>
      <c r="BM411" s="146" t="s">
        <v>591</v>
      </c>
    </row>
    <row r="412" spans="2:65" s="1" customFormat="1" ht="24.15" customHeight="1">
      <c r="B412" s="133"/>
      <c r="C412" s="180" t="s">
        <v>592</v>
      </c>
      <c r="D412" s="180" t="s">
        <v>492</v>
      </c>
      <c r="E412" s="181" t="s">
        <v>593</v>
      </c>
      <c r="F412" s="182" t="s">
        <v>594</v>
      </c>
      <c r="G412" s="183" t="s">
        <v>197</v>
      </c>
      <c r="H412" s="184">
        <v>1</v>
      </c>
      <c r="I412" s="185"/>
      <c r="J412" s="186">
        <f>ROUND(I412*H412,2)</f>
        <v>0</v>
      </c>
      <c r="K412" s="187"/>
      <c r="L412" s="188"/>
      <c r="M412" s="189" t="s">
        <v>1</v>
      </c>
      <c r="N412" s="190" t="s">
        <v>38</v>
      </c>
      <c r="P412" s="144">
        <f>O412*H412</f>
        <v>0</v>
      </c>
      <c r="Q412" s="144">
        <v>0</v>
      </c>
      <c r="R412" s="144">
        <f>Q412*H412</f>
        <v>0</v>
      </c>
      <c r="S412" s="144">
        <v>0</v>
      </c>
      <c r="T412" s="145">
        <f>S412*H412</f>
        <v>0</v>
      </c>
      <c r="AR412" s="146" t="s">
        <v>171</v>
      </c>
      <c r="AT412" s="146" t="s">
        <v>492</v>
      </c>
      <c r="AU412" s="146" t="s">
        <v>82</v>
      </c>
      <c r="AY412" s="17" t="s">
        <v>135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7" t="s">
        <v>80</v>
      </c>
      <c r="BK412" s="147">
        <f>ROUND(I412*H412,2)</f>
        <v>0</v>
      </c>
      <c r="BL412" s="17" t="s">
        <v>142</v>
      </c>
      <c r="BM412" s="146" t="s">
        <v>595</v>
      </c>
    </row>
    <row r="413" spans="2:65" s="11" customFormat="1" ht="22.8" customHeight="1">
      <c r="B413" s="121"/>
      <c r="D413" s="122" t="s">
        <v>72</v>
      </c>
      <c r="E413" s="131" t="s">
        <v>136</v>
      </c>
      <c r="F413" s="131" t="s">
        <v>137</v>
      </c>
      <c r="I413" s="124"/>
      <c r="J413" s="132">
        <f>BK413</f>
        <v>0</v>
      </c>
      <c r="L413" s="121"/>
      <c r="M413" s="126"/>
      <c r="P413" s="127">
        <f>SUM(P414:P453)</f>
        <v>0</v>
      </c>
      <c r="R413" s="127">
        <f>SUM(R414:R453)</f>
        <v>5.9161900000000003E-2</v>
      </c>
      <c r="T413" s="128">
        <f>SUM(T414:T453)</f>
        <v>0</v>
      </c>
      <c r="AR413" s="122" t="s">
        <v>80</v>
      </c>
      <c r="AT413" s="129" t="s">
        <v>72</v>
      </c>
      <c r="AU413" s="129" t="s">
        <v>80</v>
      </c>
      <c r="AY413" s="122" t="s">
        <v>135</v>
      </c>
      <c r="BK413" s="130">
        <f>SUM(BK414:BK453)</f>
        <v>0</v>
      </c>
    </row>
    <row r="414" spans="2:65" s="1" customFormat="1" ht="33" customHeight="1">
      <c r="B414" s="133"/>
      <c r="C414" s="134" t="s">
        <v>306</v>
      </c>
      <c r="D414" s="134" t="s">
        <v>138</v>
      </c>
      <c r="E414" s="135" t="s">
        <v>596</v>
      </c>
      <c r="F414" s="136" t="s">
        <v>597</v>
      </c>
      <c r="G414" s="137" t="s">
        <v>150</v>
      </c>
      <c r="H414" s="138">
        <v>383.49700000000001</v>
      </c>
      <c r="I414" s="139"/>
      <c r="J414" s="140">
        <f>ROUND(I414*H414,2)</f>
        <v>0</v>
      </c>
      <c r="K414" s="141"/>
      <c r="L414" s="32"/>
      <c r="M414" s="142" t="s">
        <v>1</v>
      </c>
      <c r="N414" s="143" t="s">
        <v>38</v>
      </c>
      <c r="P414" s="144">
        <f>O414*H414</f>
        <v>0</v>
      </c>
      <c r="Q414" s="144">
        <v>0</v>
      </c>
      <c r="R414" s="144">
        <f>Q414*H414</f>
        <v>0</v>
      </c>
      <c r="S414" s="144">
        <v>0</v>
      </c>
      <c r="T414" s="145">
        <f>S414*H414</f>
        <v>0</v>
      </c>
      <c r="AR414" s="146" t="s">
        <v>142</v>
      </c>
      <c r="AT414" s="146" t="s">
        <v>138</v>
      </c>
      <c r="AU414" s="146" t="s">
        <v>82</v>
      </c>
      <c r="AY414" s="17" t="s">
        <v>135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7" t="s">
        <v>80</v>
      </c>
      <c r="BK414" s="147">
        <f>ROUND(I414*H414,2)</f>
        <v>0</v>
      </c>
      <c r="BL414" s="17" t="s">
        <v>142</v>
      </c>
      <c r="BM414" s="146" t="s">
        <v>598</v>
      </c>
    </row>
    <row r="415" spans="2:65" s="13" customFormat="1" ht="20.399999999999999">
      <c r="B415" s="155"/>
      <c r="D415" s="149" t="s">
        <v>144</v>
      </c>
      <c r="E415" s="156" t="s">
        <v>1</v>
      </c>
      <c r="F415" s="157" t="s">
        <v>599</v>
      </c>
      <c r="H415" s="158">
        <v>383.49700000000001</v>
      </c>
      <c r="I415" s="159"/>
      <c r="L415" s="155"/>
      <c r="M415" s="160"/>
      <c r="T415" s="161"/>
      <c r="AT415" s="156" t="s">
        <v>144</v>
      </c>
      <c r="AU415" s="156" t="s">
        <v>82</v>
      </c>
      <c r="AV415" s="13" t="s">
        <v>82</v>
      </c>
      <c r="AW415" s="13" t="s">
        <v>30</v>
      </c>
      <c r="AX415" s="13" t="s">
        <v>73</v>
      </c>
      <c r="AY415" s="156" t="s">
        <v>135</v>
      </c>
    </row>
    <row r="416" spans="2:65" s="14" customFormat="1" ht="10.199999999999999">
      <c r="B416" s="162"/>
      <c r="D416" s="149" t="s">
        <v>144</v>
      </c>
      <c r="E416" s="163" t="s">
        <v>1</v>
      </c>
      <c r="F416" s="164" t="s">
        <v>147</v>
      </c>
      <c r="H416" s="165">
        <v>383.49700000000001</v>
      </c>
      <c r="I416" s="166"/>
      <c r="L416" s="162"/>
      <c r="M416" s="167"/>
      <c r="T416" s="168"/>
      <c r="AT416" s="163" t="s">
        <v>144</v>
      </c>
      <c r="AU416" s="163" t="s">
        <v>82</v>
      </c>
      <c r="AV416" s="14" t="s">
        <v>142</v>
      </c>
      <c r="AW416" s="14" t="s">
        <v>30</v>
      </c>
      <c r="AX416" s="14" t="s">
        <v>80</v>
      </c>
      <c r="AY416" s="163" t="s">
        <v>135</v>
      </c>
    </row>
    <row r="417" spans="2:65" s="1" customFormat="1" ht="33" customHeight="1">
      <c r="B417" s="133"/>
      <c r="C417" s="134" t="s">
        <v>600</v>
      </c>
      <c r="D417" s="134" t="s">
        <v>138</v>
      </c>
      <c r="E417" s="135" t="s">
        <v>601</v>
      </c>
      <c r="F417" s="136" t="s">
        <v>602</v>
      </c>
      <c r="G417" s="137" t="s">
        <v>150</v>
      </c>
      <c r="H417" s="138">
        <v>23009.82</v>
      </c>
      <c r="I417" s="139"/>
      <c r="J417" s="140">
        <f>ROUND(I417*H417,2)</f>
        <v>0</v>
      </c>
      <c r="K417" s="141"/>
      <c r="L417" s="32"/>
      <c r="M417" s="142" t="s">
        <v>1</v>
      </c>
      <c r="N417" s="143" t="s">
        <v>38</v>
      </c>
      <c r="P417" s="144">
        <f>O417*H417</f>
        <v>0</v>
      </c>
      <c r="Q417" s="144">
        <v>0</v>
      </c>
      <c r="R417" s="144">
        <f>Q417*H417</f>
        <v>0</v>
      </c>
      <c r="S417" s="144">
        <v>0</v>
      </c>
      <c r="T417" s="145">
        <f>S417*H417</f>
        <v>0</v>
      </c>
      <c r="AR417" s="146" t="s">
        <v>142</v>
      </c>
      <c r="AT417" s="146" t="s">
        <v>138</v>
      </c>
      <c r="AU417" s="146" t="s">
        <v>82</v>
      </c>
      <c r="AY417" s="17" t="s">
        <v>135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7" t="s">
        <v>80</v>
      </c>
      <c r="BK417" s="147">
        <f>ROUND(I417*H417,2)</f>
        <v>0</v>
      </c>
      <c r="BL417" s="17" t="s">
        <v>142</v>
      </c>
      <c r="BM417" s="146" t="s">
        <v>603</v>
      </c>
    </row>
    <row r="418" spans="2:65" s="12" customFormat="1" ht="10.199999999999999">
      <c r="B418" s="148"/>
      <c r="D418" s="149" t="s">
        <v>144</v>
      </c>
      <c r="E418" s="150" t="s">
        <v>1</v>
      </c>
      <c r="F418" s="151" t="s">
        <v>604</v>
      </c>
      <c r="H418" s="150" t="s">
        <v>1</v>
      </c>
      <c r="I418" s="152"/>
      <c r="L418" s="148"/>
      <c r="M418" s="153"/>
      <c r="T418" s="154"/>
      <c r="AT418" s="150" t="s">
        <v>144</v>
      </c>
      <c r="AU418" s="150" t="s">
        <v>82</v>
      </c>
      <c r="AV418" s="12" t="s">
        <v>80</v>
      </c>
      <c r="AW418" s="12" t="s">
        <v>30</v>
      </c>
      <c r="AX418" s="12" t="s">
        <v>73</v>
      </c>
      <c r="AY418" s="150" t="s">
        <v>135</v>
      </c>
    </row>
    <row r="419" spans="2:65" s="13" customFormat="1" ht="10.199999999999999">
      <c r="B419" s="155"/>
      <c r="D419" s="149" t="s">
        <v>144</v>
      </c>
      <c r="E419" s="156" t="s">
        <v>1</v>
      </c>
      <c r="F419" s="157" t="s">
        <v>605</v>
      </c>
      <c r="H419" s="158">
        <v>23009.82</v>
      </c>
      <c r="I419" s="159"/>
      <c r="L419" s="155"/>
      <c r="M419" s="160"/>
      <c r="T419" s="161"/>
      <c r="AT419" s="156" t="s">
        <v>144</v>
      </c>
      <c r="AU419" s="156" t="s">
        <v>82</v>
      </c>
      <c r="AV419" s="13" t="s">
        <v>82</v>
      </c>
      <c r="AW419" s="13" t="s">
        <v>30</v>
      </c>
      <c r="AX419" s="13" t="s">
        <v>73</v>
      </c>
      <c r="AY419" s="156" t="s">
        <v>135</v>
      </c>
    </row>
    <row r="420" spans="2:65" s="14" customFormat="1" ht="10.199999999999999">
      <c r="B420" s="162"/>
      <c r="D420" s="149" t="s">
        <v>144</v>
      </c>
      <c r="E420" s="163" t="s">
        <v>1</v>
      </c>
      <c r="F420" s="164" t="s">
        <v>147</v>
      </c>
      <c r="H420" s="165">
        <v>23009.82</v>
      </c>
      <c r="I420" s="166"/>
      <c r="L420" s="162"/>
      <c r="M420" s="167"/>
      <c r="T420" s="168"/>
      <c r="AT420" s="163" t="s">
        <v>144</v>
      </c>
      <c r="AU420" s="163" t="s">
        <v>82</v>
      </c>
      <c r="AV420" s="14" t="s">
        <v>142</v>
      </c>
      <c r="AW420" s="14" t="s">
        <v>30</v>
      </c>
      <c r="AX420" s="14" t="s">
        <v>80</v>
      </c>
      <c r="AY420" s="163" t="s">
        <v>135</v>
      </c>
    </row>
    <row r="421" spans="2:65" s="1" customFormat="1" ht="33" customHeight="1">
      <c r="B421" s="133"/>
      <c r="C421" s="134" t="s">
        <v>606</v>
      </c>
      <c r="D421" s="134" t="s">
        <v>138</v>
      </c>
      <c r="E421" s="135" t="s">
        <v>607</v>
      </c>
      <c r="F421" s="136" t="s">
        <v>608</v>
      </c>
      <c r="G421" s="137" t="s">
        <v>150</v>
      </c>
      <c r="H421" s="138">
        <v>383.49700000000001</v>
      </c>
      <c r="I421" s="139"/>
      <c r="J421" s="140">
        <f>ROUND(I421*H421,2)</f>
        <v>0</v>
      </c>
      <c r="K421" s="141"/>
      <c r="L421" s="32"/>
      <c r="M421" s="142" t="s">
        <v>1</v>
      </c>
      <c r="N421" s="143" t="s">
        <v>38</v>
      </c>
      <c r="P421" s="144">
        <f>O421*H421</f>
        <v>0</v>
      </c>
      <c r="Q421" s="144">
        <v>0</v>
      </c>
      <c r="R421" s="144">
        <f>Q421*H421</f>
        <v>0</v>
      </c>
      <c r="S421" s="144">
        <v>0</v>
      </c>
      <c r="T421" s="145">
        <f>S421*H421</f>
        <v>0</v>
      </c>
      <c r="AR421" s="146" t="s">
        <v>142</v>
      </c>
      <c r="AT421" s="146" t="s">
        <v>138</v>
      </c>
      <c r="AU421" s="146" t="s">
        <v>82</v>
      </c>
      <c r="AY421" s="17" t="s">
        <v>135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7" t="s">
        <v>80</v>
      </c>
      <c r="BK421" s="147">
        <f>ROUND(I421*H421,2)</f>
        <v>0</v>
      </c>
      <c r="BL421" s="17" t="s">
        <v>142</v>
      </c>
      <c r="BM421" s="146" t="s">
        <v>609</v>
      </c>
    </row>
    <row r="422" spans="2:65" s="13" customFormat="1" ht="20.399999999999999">
      <c r="B422" s="155"/>
      <c r="D422" s="149" t="s">
        <v>144</v>
      </c>
      <c r="E422" s="156" t="s">
        <v>1</v>
      </c>
      <c r="F422" s="157" t="s">
        <v>599</v>
      </c>
      <c r="H422" s="158">
        <v>383.49700000000001</v>
      </c>
      <c r="I422" s="159"/>
      <c r="L422" s="155"/>
      <c r="M422" s="160"/>
      <c r="T422" s="161"/>
      <c r="AT422" s="156" t="s">
        <v>144</v>
      </c>
      <c r="AU422" s="156" t="s">
        <v>82</v>
      </c>
      <c r="AV422" s="13" t="s">
        <v>82</v>
      </c>
      <c r="AW422" s="13" t="s">
        <v>30</v>
      </c>
      <c r="AX422" s="13" t="s">
        <v>73</v>
      </c>
      <c r="AY422" s="156" t="s">
        <v>135</v>
      </c>
    </row>
    <row r="423" spans="2:65" s="14" customFormat="1" ht="10.199999999999999">
      <c r="B423" s="162"/>
      <c r="D423" s="149" t="s">
        <v>144</v>
      </c>
      <c r="E423" s="163" t="s">
        <v>1</v>
      </c>
      <c r="F423" s="164" t="s">
        <v>147</v>
      </c>
      <c r="H423" s="165">
        <v>383.49700000000001</v>
      </c>
      <c r="I423" s="166"/>
      <c r="L423" s="162"/>
      <c r="M423" s="167"/>
      <c r="T423" s="168"/>
      <c r="AT423" s="163" t="s">
        <v>144</v>
      </c>
      <c r="AU423" s="163" t="s">
        <v>82</v>
      </c>
      <c r="AV423" s="14" t="s">
        <v>142</v>
      </c>
      <c r="AW423" s="14" t="s">
        <v>30</v>
      </c>
      <c r="AX423" s="14" t="s">
        <v>80</v>
      </c>
      <c r="AY423" s="163" t="s">
        <v>135</v>
      </c>
    </row>
    <row r="424" spans="2:65" s="1" customFormat="1" ht="33" customHeight="1">
      <c r="B424" s="133"/>
      <c r="C424" s="134" t="s">
        <v>610</v>
      </c>
      <c r="D424" s="134" t="s">
        <v>138</v>
      </c>
      <c r="E424" s="135" t="s">
        <v>611</v>
      </c>
      <c r="F424" s="136" t="s">
        <v>612</v>
      </c>
      <c r="G424" s="137" t="s">
        <v>150</v>
      </c>
      <c r="H424" s="138">
        <v>133.07</v>
      </c>
      <c r="I424" s="139"/>
      <c r="J424" s="140">
        <f>ROUND(I424*H424,2)</f>
        <v>0</v>
      </c>
      <c r="K424" s="141"/>
      <c r="L424" s="32"/>
      <c r="M424" s="142" t="s">
        <v>1</v>
      </c>
      <c r="N424" s="143" t="s">
        <v>38</v>
      </c>
      <c r="P424" s="144">
        <f>O424*H424</f>
        <v>0</v>
      </c>
      <c r="Q424" s="144">
        <v>1.2999999999999999E-4</v>
      </c>
      <c r="R424" s="144">
        <f>Q424*H424</f>
        <v>1.7299099999999998E-2</v>
      </c>
      <c r="S424" s="144">
        <v>0</v>
      </c>
      <c r="T424" s="145">
        <f>S424*H424</f>
        <v>0</v>
      </c>
      <c r="AR424" s="146" t="s">
        <v>142</v>
      </c>
      <c r="AT424" s="146" t="s">
        <v>138</v>
      </c>
      <c r="AU424" s="146" t="s">
        <v>82</v>
      </c>
      <c r="AY424" s="17" t="s">
        <v>135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7" t="s">
        <v>80</v>
      </c>
      <c r="BK424" s="147">
        <f>ROUND(I424*H424,2)</f>
        <v>0</v>
      </c>
      <c r="BL424" s="17" t="s">
        <v>142</v>
      </c>
      <c r="BM424" s="146" t="s">
        <v>613</v>
      </c>
    </row>
    <row r="425" spans="2:65" s="12" customFormat="1" ht="10.199999999999999">
      <c r="B425" s="148"/>
      <c r="D425" s="149" t="s">
        <v>144</v>
      </c>
      <c r="E425" s="150" t="s">
        <v>1</v>
      </c>
      <c r="F425" s="151" t="s">
        <v>412</v>
      </c>
      <c r="H425" s="150" t="s">
        <v>1</v>
      </c>
      <c r="I425" s="152"/>
      <c r="L425" s="148"/>
      <c r="M425" s="153"/>
      <c r="T425" s="154"/>
      <c r="AT425" s="150" t="s">
        <v>144</v>
      </c>
      <c r="AU425" s="150" t="s">
        <v>82</v>
      </c>
      <c r="AV425" s="12" t="s">
        <v>80</v>
      </c>
      <c r="AW425" s="12" t="s">
        <v>30</v>
      </c>
      <c r="AX425" s="12" t="s">
        <v>73</v>
      </c>
      <c r="AY425" s="150" t="s">
        <v>135</v>
      </c>
    </row>
    <row r="426" spans="2:65" s="13" customFormat="1" ht="10.199999999999999">
      <c r="B426" s="155"/>
      <c r="D426" s="149" t="s">
        <v>144</v>
      </c>
      <c r="E426" s="156" t="s">
        <v>1</v>
      </c>
      <c r="F426" s="157" t="s">
        <v>578</v>
      </c>
      <c r="H426" s="158">
        <v>1.53</v>
      </c>
      <c r="I426" s="159"/>
      <c r="L426" s="155"/>
      <c r="M426" s="160"/>
      <c r="T426" s="161"/>
      <c r="AT426" s="156" t="s">
        <v>144</v>
      </c>
      <c r="AU426" s="156" t="s">
        <v>82</v>
      </c>
      <c r="AV426" s="13" t="s">
        <v>82</v>
      </c>
      <c r="AW426" s="13" t="s">
        <v>30</v>
      </c>
      <c r="AX426" s="13" t="s">
        <v>73</v>
      </c>
      <c r="AY426" s="156" t="s">
        <v>135</v>
      </c>
    </row>
    <row r="427" spans="2:65" s="13" customFormat="1" ht="10.199999999999999">
      <c r="B427" s="155"/>
      <c r="D427" s="149" t="s">
        <v>144</v>
      </c>
      <c r="E427" s="156" t="s">
        <v>1</v>
      </c>
      <c r="F427" s="157" t="s">
        <v>579</v>
      </c>
      <c r="H427" s="158">
        <v>4.17</v>
      </c>
      <c r="I427" s="159"/>
      <c r="L427" s="155"/>
      <c r="M427" s="160"/>
      <c r="T427" s="161"/>
      <c r="AT427" s="156" t="s">
        <v>144</v>
      </c>
      <c r="AU427" s="156" t="s">
        <v>82</v>
      </c>
      <c r="AV427" s="13" t="s">
        <v>82</v>
      </c>
      <c r="AW427" s="13" t="s">
        <v>30</v>
      </c>
      <c r="AX427" s="13" t="s">
        <v>73</v>
      </c>
      <c r="AY427" s="156" t="s">
        <v>135</v>
      </c>
    </row>
    <row r="428" spans="2:65" s="13" customFormat="1" ht="10.199999999999999">
      <c r="B428" s="155"/>
      <c r="D428" s="149" t="s">
        <v>144</v>
      </c>
      <c r="E428" s="156" t="s">
        <v>1</v>
      </c>
      <c r="F428" s="157" t="s">
        <v>580</v>
      </c>
      <c r="H428" s="158">
        <v>30.27</v>
      </c>
      <c r="I428" s="159"/>
      <c r="L428" s="155"/>
      <c r="M428" s="160"/>
      <c r="T428" s="161"/>
      <c r="AT428" s="156" t="s">
        <v>144</v>
      </c>
      <c r="AU428" s="156" t="s">
        <v>82</v>
      </c>
      <c r="AV428" s="13" t="s">
        <v>82</v>
      </c>
      <c r="AW428" s="13" t="s">
        <v>30</v>
      </c>
      <c r="AX428" s="13" t="s">
        <v>73</v>
      </c>
      <c r="AY428" s="156" t="s">
        <v>135</v>
      </c>
    </row>
    <row r="429" spans="2:65" s="13" customFormat="1" ht="10.199999999999999">
      <c r="B429" s="155"/>
      <c r="D429" s="149" t="s">
        <v>144</v>
      </c>
      <c r="E429" s="156" t="s">
        <v>1</v>
      </c>
      <c r="F429" s="157" t="s">
        <v>581</v>
      </c>
      <c r="H429" s="158">
        <v>4.2</v>
      </c>
      <c r="I429" s="159"/>
      <c r="L429" s="155"/>
      <c r="M429" s="160"/>
      <c r="T429" s="161"/>
      <c r="AT429" s="156" t="s">
        <v>144</v>
      </c>
      <c r="AU429" s="156" t="s">
        <v>82</v>
      </c>
      <c r="AV429" s="13" t="s">
        <v>82</v>
      </c>
      <c r="AW429" s="13" t="s">
        <v>30</v>
      </c>
      <c r="AX429" s="13" t="s">
        <v>73</v>
      </c>
      <c r="AY429" s="156" t="s">
        <v>135</v>
      </c>
    </row>
    <row r="430" spans="2:65" s="13" customFormat="1" ht="10.199999999999999">
      <c r="B430" s="155"/>
      <c r="D430" s="149" t="s">
        <v>144</v>
      </c>
      <c r="E430" s="156" t="s">
        <v>1</v>
      </c>
      <c r="F430" s="157" t="s">
        <v>582</v>
      </c>
      <c r="H430" s="158">
        <v>3.28</v>
      </c>
      <c r="I430" s="159"/>
      <c r="L430" s="155"/>
      <c r="M430" s="160"/>
      <c r="T430" s="161"/>
      <c r="AT430" s="156" t="s">
        <v>144</v>
      </c>
      <c r="AU430" s="156" t="s">
        <v>82</v>
      </c>
      <c r="AV430" s="13" t="s">
        <v>82</v>
      </c>
      <c r="AW430" s="13" t="s">
        <v>30</v>
      </c>
      <c r="AX430" s="13" t="s">
        <v>73</v>
      </c>
      <c r="AY430" s="156" t="s">
        <v>135</v>
      </c>
    </row>
    <row r="431" spans="2:65" s="13" customFormat="1" ht="10.199999999999999">
      <c r="B431" s="155"/>
      <c r="D431" s="149" t="s">
        <v>144</v>
      </c>
      <c r="E431" s="156" t="s">
        <v>1</v>
      </c>
      <c r="F431" s="157" t="s">
        <v>583</v>
      </c>
      <c r="H431" s="158">
        <v>1.48</v>
      </c>
      <c r="I431" s="159"/>
      <c r="L431" s="155"/>
      <c r="M431" s="160"/>
      <c r="T431" s="161"/>
      <c r="AT431" s="156" t="s">
        <v>144</v>
      </c>
      <c r="AU431" s="156" t="s">
        <v>82</v>
      </c>
      <c r="AV431" s="13" t="s">
        <v>82</v>
      </c>
      <c r="AW431" s="13" t="s">
        <v>30</v>
      </c>
      <c r="AX431" s="13" t="s">
        <v>73</v>
      </c>
      <c r="AY431" s="156" t="s">
        <v>135</v>
      </c>
    </row>
    <row r="432" spans="2:65" s="13" customFormat="1" ht="10.199999999999999">
      <c r="B432" s="155"/>
      <c r="D432" s="149" t="s">
        <v>144</v>
      </c>
      <c r="E432" s="156" t="s">
        <v>1</v>
      </c>
      <c r="F432" s="157" t="s">
        <v>584</v>
      </c>
      <c r="H432" s="158">
        <v>6.36</v>
      </c>
      <c r="I432" s="159"/>
      <c r="L432" s="155"/>
      <c r="M432" s="160"/>
      <c r="T432" s="161"/>
      <c r="AT432" s="156" t="s">
        <v>144</v>
      </c>
      <c r="AU432" s="156" t="s">
        <v>82</v>
      </c>
      <c r="AV432" s="13" t="s">
        <v>82</v>
      </c>
      <c r="AW432" s="13" t="s">
        <v>30</v>
      </c>
      <c r="AX432" s="13" t="s">
        <v>73</v>
      </c>
      <c r="AY432" s="156" t="s">
        <v>135</v>
      </c>
    </row>
    <row r="433" spans="2:65" s="13" customFormat="1" ht="10.199999999999999">
      <c r="B433" s="155"/>
      <c r="D433" s="149" t="s">
        <v>144</v>
      </c>
      <c r="E433" s="156" t="s">
        <v>1</v>
      </c>
      <c r="F433" s="157" t="s">
        <v>585</v>
      </c>
      <c r="H433" s="158">
        <v>5.33</v>
      </c>
      <c r="I433" s="159"/>
      <c r="L433" s="155"/>
      <c r="M433" s="160"/>
      <c r="T433" s="161"/>
      <c r="AT433" s="156" t="s">
        <v>144</v>
      </c>
      <c r="AU433" s="156" t="s">
        <v>82</v>
      </c>
      <c r="AV433" s="13" t="s">
        <v>82</v>
      </c>
      <c r="AW433" s="13" t="s">
        <v>30</v>
      </c>
      <c r="AX433" s="13" t="s">
        <v>73</v>
      </c>
      <c r="AY433" s="156" t="s">
        <v>135</v>
      </c>
    </row>
    <row r="434" spans="2:65" s="13" customFormat="1" ht="10.199999999999999">
      <c r="B434" s="155"/>
      <c r="D434" s="149" t="s">
        <v>144</v>
      </c>
      <c r="E434" s="156" t="s">
        <v>1</v>
      </c>
      <c r="F434" s="157" t="s">
        <v>586</v>
      </c>
      <c r="H434" s="158">
        <v>1.48</v>
      </c>
      <c r="I434" s="159"/>
      <c r="L434" s="155"/>
      <c r="M434" s="160"/>
      <c r="T434" s="161"/>
      <c r="AT434" s="156" t="s">
        <v>144</v>
      </c>
      <c r="AU434" s="156" t="s">
        <v>82</v>
      </c>
      <c r="AV434" s="13" t="s">
        <v>82</v>
      </c>
      <c r="AW434" s="13" t="s">
        <v>30</v>
      </c>
      <c r="AX434" s="13" t="s">
        <v>73</v>
      </c>
      <c r="AY434" s="156" t="s">
        <v>135</v>
      </c>
    </row>
    <row r="435" spans="2:65" s="13" customFormat="1" ht="10.199999999999999">
      <c r="B435" s="155"/>
      <c r="D435" s="149" t="s">
        <v>144</v>
      </c>
      <c r="E435" s="156" t="s">
        <v>1</v>
      </c>
      <c r="F435" s="157" t="s">
        <v>614</v>
      </c>
      <c r="H435" s="158">
        <v>71.91</v>
      </c>
      <c r="I435" s="159"/>
      <c r="L435" s="155"/>
      <c r="M435" s="160"/>
      <c r="T435" s="161"/>
      <c r="AT435" s="156" t="s">
        <v>144</v>
      </c>
      <c r="AU435" s="156" t="s">
        <v>82</v>
      </c>
      <c r="AV435" s="13" t="s">
        <v>82</v>
      </c>
      <c r="AW435" s="13" t="s">
        <v>30</v>
      </c>
      <c r="AX435" s="13" t="s">
        <v>73</v>
      </c>
      <c r="AY435" s="156" t="s">
        <v>135</v>
      </c>
    </row>
    <row r="436" spans="2:65" s="13" customFormat="1" ht="10.199999999999999">
      <c r="B436" s="155"/>
      <c r="D436" s="149" t="s">
        <v>144</v>
      </c>
      <c r="E436" s="156" t="s">
        <v>1</v>
      </c>
      <c r="F436" s="157" t="s">
        <v>615</v>
      </c>
      <c r="H436" s="158">
        <v>3.06</v>
      </c>
      <c r="I436" s="159"/>
      <c r="L436" s="155"/>
      <c r="M436" s="160"/>
      <c r="T436" s="161"/>
      <c r="AT436" s="156" t="s">
        <v>144</v>
      </c>
      <c r="AU436" s="156" t="s">
        <v>82</v>
      </c>
      <c r="AV436" s="13" t="s">
        <v>82</v>
      </c>
      <c r="AW436" s="13" t="s">
        <v>30</v>
      </c>
      <c r="AX436" s="13" t="s">
        <v>73</v>
      </c>
      <c r="AY436" s="156" t="s">
        <v>135</v>
      </c>
    </row>
    <row r="437" spans="2:65" s="14" customFormat="1" ht="10.199999999999999">
      <c r="B437" s="162"/>
      <c r="D437" s="149" t="s">
        <v>144</v>
      </c>
      <c r="E437" s="163" t="s">
        <v>1</v>
      </c>
      <c r="F437" s="164" t="s">
        <v>147</v>
      </c>
      <c r="H437" s="165">
        <v>133.07</v>
      </c>
      <c r="I437" s="166"/>
      <c r="L437" s="162"/>
      <c r="M437" s="167"/>
      <c r="T437" s="168"/>
      <c r="AT437" s="163" t="s">
        <v>144</v>
      </c>
      <c r="AU437" s="163" t="s">
        <v>82</v>
      </c>
      <c r="AV437" s="14" t="s">
        <v>142</v>
      </c>
      <c r="AW437" s="14" t="s">
        <v>30</v>
      </c>
      <c r="AX437" s="14" t="s">
        <v>80</v>
      </c>
      <c r="AY437" s="163" t="s">
        <v>135</v>
      </c>
    </row>
    <row r="438" spans="2:65" s="1" customFormat="1" ht="24.15" customHeight="1">
      <c r="B438" s="133"/>
      <c r="C438" s="134" t="s">
        <v>616</v>
      </c>
      <c r="D438" s="134" t="s">
        <v>138</v>
      </c>
      <c r="E438" s="135" t="s">
        <v>617</v>
      </c>
      <c r="F438" s="136" t="s">
        <v>618</v>
      </c>
      <c r="G438" s="137" t="s">
        <v>150</v>
      </c>
      <c r="H438" s="138">
        <v>133.07</v>
      </c>
      <c r="I438" s="139"/>
      <c r="J438" s="140">
        <f>ROUND(I438*H438,2)</f>
        <v>0</v>
      </c>
      <c r="K438" s="141"/>
      <c r="L438" s="32"/>
      <c r="M438" s="142" t="s">
        <v>1</v>
      </c>
      <c r="N438" s="143" t="s">
        <v>38</v>
      </c>
      <c r="P438" s="144">
        <f>O438*H438</f>
        <v>0</v>
      </c>
      <c r="Q438" s="144">
        <v>4.0000000000000003E-5</v>
      </c>
      <c r="R438" s="144">
        <f>Q438*H438</f>
        <v>5.3227999999999999E-3</v>
      </c>
      <c r="S438" s="144">
        <v>0</v>
      </c>
      <c r="T438" s="145">
        <f>S438*H438</f>
        <v>0</v>
      </c>
      <c r="AR438" s="146" t="s">
        <v>142</v>
      </c>
      <c r="AT438" s="146" t="s">
        <v>138</v>
      </c>
      <c r="AU438" s="146" t="s">
        <v>82</v>
      </c>
      <c r="AY438" s="17" t="s">
        <v>135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7" t="s">
        <v>80</v>
      </c>
      <c r="BK438" s="147">
        <f>ROUND(I438*H438,2)</f>
        <v>0</v>
      </c>
      <c r="BL438" s="17" t="s">
        <v>142</v>
      </c>
      <c r="BM438" s="146" t="s">
        <v>619</v>
      </c>
    </row>
    <row r="439" spans="2:65" s="12" customFormat="1" ht="10.199999999999999">
      <c r="B439" s="148"/>
      <c r="D439" s="149" t="s">
        <v>144</v>
      </c>
      <c r="E439" s="150" t="s">
        <v>1</v>
      </c>
      <c r="F439" s="151" t="s">
        <v>412</v>
      </c>
      <c r="H439" s="150" t="s">
        <v>1</v>
      </c>
      <c r="I439" s="152"/>
      <c r="L439" s="148"/>
      <c r="M439" s="153"/>
      <c r="T439" s="154"/>
      <c r="AT439" s="150" t="s">
        <v>144</v>
      </c>
      <c r="AU439" s="150" t="s">
        <v>82</v>
      </c>
      <c r="AV439" s="12" t="s">
        <v>80</v>
      </c>
      <c r="AW439" s="12" t="s">
        <v>30</v>
      </c>
      <c r="AX439" s="12" t="s">
        <v>73</v>
      </c>
      <c r="AY439" s="150" t="s">
        <v>135</v>
      </c>
    </row>
    <row r="440" spans="2:65" s="13" customFormat="1" ht="10.199999999999999">
      <c r="B440" s="155"/>
      <c r="D440" s="149" t="s">
        <v>144</v>
      </c>
      <c r="E440" s="156" t="s">
        <v>1</v>
      </c>
      <c r="F440" s="157" t="s">
        <v>578</v>
      </c>
      <c r="H440" s="158">
        <v>1.53</v>
      </c>
      <c r="I440" s="159"/>
      <c r="L440" s="155"/>
      <c r="M440" s="160"/>
      <c r="T440" s="161"/>
      <c r="AT440" s="156" t="s">
        <v>144</v>
      </c>
      <c r="AU440" s="156" t="s">
        <v>82</v>
      </c>
      <c r="AV440" s="13" t="s">
        <v>82</v>
      </c>
      <c r="AW440" s="13" t="s">
        <v>30</v>
      </c>
      <c r="AX440" s="13" t="s">
        <v>73</v>
      </c>
      <c r="AY440" s="156" t="s">
        <v>135</v>
      </c>
    </row>
    <row r="441" spans="2:65" s="13" customFormat="1" ht="10.199999999999999">
      <c r="B441" s="155"/>
      <c r="D441" s="149" t="s">
        <v>144</v>
      </c>
      <c r="E441" s="156" t="s">
        <v>1</v>
      </c>
      <c r="F441" s="157" t="s">
        <v>579</v>
      </c>
      <c r="H441" s="158">
        <v>4.17</v>
      </c>
      <c r="I441" s="159"/>
      <c r="L441" s="155"/>
      <c r="M441" s="160"/>
      <c r="T441" s="161"/>
      <c r="AT441" s="156" t="s">
        <v>144</v>
      </c>
      <c r="AU441" s="156" t="s">
        <v>82</v>
      </c>
      <c r="AV441" s="13" t="s">
        <v>82</v>
      </c>
      <c r="AW441" s="13" t="s">
        <v>30</v>
      </c>
      <c r="AX441" s="13" t="s">
        <v>73</v>
      </c>
      <c r="AY441" s="156" t="s">
        <v>135</v>
      </c>
    </row>
    <row r="442" spans="2:65" s="13" customFormat="1" ht="10.199999999999999">
      <c r="B442" s="155"/>
      <c r="D442" s="149" t="s">
        <v>144</v>
      </c>
      <c r="E442" s="156" t="s">
        <v>1</v>
      </c>
      <c r="F442" s="157" t="s">
        <v>580</v>
      </c>
      <c r="H442" s="158">
        <v>30.27</v>
      </c>
      <c r="I442" s="159"/>
      <c r="L442" s="155"/>
      <c r="M442" s="160"/>
      <c r="T442" s="161"/>
      <c r="AT442" s="156" t="s">
        <v>144</v>
      </c>
      <c r="AU442" s="156" t="s">
        <v>82</v>
      </c>
      <c r="AV442" s="13" t="s">
        <v>82</v>
      </c>
      <c r="AW442" s="13" t="s">
        <v>30</v>
      </c>
      <c r="AX442" s="13" t="s">
        <v>73</v>
      </c>
      <c r="AY442" s="156" t="s">
        <v>135</v>
      </c>
    </row>
    <row r="443" spans="2:65" s="13" customFormat="1" ht="10.199999999999999">
      <c r="B443" s="155"/>
      <c r="D443" s="149" t="s">
        <v>144</v>
      </c>
      <c r="E443" s="156" t="s">
        <v>1</v>
      </c>
      <c r="F443" s="157" t="s">
        <v>581</v>
      </c>
      <c r="H443" s="158">
        <v>4.2</v>
      </c>
      <c r="I443" s="159"/>
      <c r="L443" s="155"/>
      <c r="M443" s="160"/>
      <c r="T443" s="161"/>
      <c r="AT443" s="156" t="s">
        <v>144</v>
      </c>
      <c r="AU443" s="156" t="s">
        <v>82</v>
      </c>
      <c r="AV443" s="13" t="s">
        <v>82</v>
      </c>
      <c r="AW443" s="13" t="s">
        <v>30</v>
      </c>
      <c r="AX443" s="13" t="s">
        <v>73</v>
      </c>
      <c r="AY443" s="156" t="s">
        <v>135</v>
      </c>
    </row>
    <row r="444" spans="2:65" s="13" customFormat="1" ht="10.199999999999999">
      <c r="B444" s="155"/>
      <c r="D444" s="149" t="s">
        <v>144</v>
      </c>
      <c r="E444" s="156" t="s">
        <v>1</v>
      </c>
      <c r="F444" s="157" t="s">
        <v>582</v>
      </c>
      <c r="H444" s="158">
        <v>3.28</v>
      </c>
      <c r="I444" s="159"/>
      <c r="L444" s="155"/>
      <c r="M444" s="160"/>
      <c r="T444" s="161"/>
      <c r="AT444" s="156" t="s">
        <v>144</v>
      </c>
      <c r="AU444" s="156" t="s">
        <v>82</v>
      </c>
      <c r="AV444" s="13" t="s">
        <v>82</v>
      </c>
      <c r="AW444" s="13" t="s">
        <v>30</v>
      </c>
      <c r="AX444" s="13" t="s">
        <v>73</v>
      </c>
      <c r="AY444" s="156" t="s">
        <v>135</v>
      </c>
    </row>
    <row r="445" spans="2:65" s="13" customFormat="1" ht="10.199999999999999">
      <c r="B445" s="155"/>
      <c r="D445" s="149" t="s">
        <v>144</v>
      </c>
      <c r="E445" s="156" t="s">
        <v>1</v>
      </c>
      <c r="F445" s="157" t="s">
        <v>583</v>
      </c>
      <c r="H445" s="158">
        <v>1.48</v>
      </c>
      <c r="I445" s="159"/>
      <c r="L445" s="155"/>
      <c r="M445" s="160"/>
      <c r="T445" s="161"/>
      <c r="AT445" s="156" t="s">
        <v>144</v>
      </c>
      <c r="AU445" s="156" t="s">
        <v>82</v>
      </c>
      <c r="AV445" s="13" t="s">
        <v>82</v>
      </c>
      <c r="AW445" s="13" t="s">
        <v>30</v>
      </c>
      <c r="AX445" s="13" t="s">
        <v>73</v>
      </c>
      <c r="AY445" s="156" t="s">
        <v>135</v>
      </c>
    </row>
    <row r="446" spans="2:65" s="13" customFormat="1" ht="10.199999999999999">
      <c r="B446" s="155"/>
      <c r="D446" s="149" t="s">
        <v>144</v>
      </c>
      <c r="E446" s="156" t="s">
        <v>1</v>
      </c>
      <c r="F446" s="157" t="s">
        <v>584</v>
      </c>
      <c r="H446" s="158">
        <v>6.36</v>
      </c>
      <c r="I446" s="159"/>
      <c r="L446" s="155"/>
      <c r="M446" s="160"/>
      <c r="T446" s="161"/>
      <c r="AT446" s="156" t="s">
        <v>144</v>
      </c>
      <c r="AU446" s="156" t="s">
        <v>82</v>
      </c>
      <c r="AV446" s="13" t="s">
        <v>82</v>
      </c>
      <c r="AW446" s="13" t="s">
        <v>30</v>
      </c>
      <c r="AX446" s="13" t="s">
        <v>73</v>
      </c>
      <c r="AY446" s="156" t="s">
        <v>135</v>
      </c>
    </row>
    <row r="447" spans="2:65" s="13" customFormat="1" ht="10.199999999999999">
      <c r="B447" s="155"/>
      <c r="D447" s="149" t="s">
        <v>144</v>
      </c>
      <c r="E447" s="156" t="s">
        <v>1</v>
      </c>
      <c r="F447" s="157" t="s">
        <v>585</v>
      </c>
      <c r="H447" s="158">
        <v>5.33</v>
      </c>
      <c r="I447" s="159"/>
      <c r="L447" s="155"/>
      <c r="M447" s="160"/>
      <c r="T447" s="161"/>
      <c r="AT447" s="156" t="s">
        <v>144</v>
      </c>
      <c r="AU447" s="156" t="s">
        <v>82</v>
      </c>
      <c r="AV447" s="13" t="s">
        <v>82</v>
      </c>
      <c r="AW447" s="13" t="s">
        <v>30</v>
      </c>
      <c r="AX447" s="13" t="s">
        <v>73</v>
      </c>
      <c r="AY447" s="156" t="s">
        <v>135</v>
      </c>
    </row>
    <row r="448" spans="2:65" s="13" customFormat="1" ht="10.199999999999999">
      <c r="B448" s="155"/>
      <c r="D448" s="149" t="s">
        <v>144</v>
      </c>
      <c r="E448" s="156" t="s">
        <v>1</v>
      </c>
      <c r="F448" s="157" t="s">
        <v>586</v>
      </c>
      <c r="H448" s="158">
        <v>1.48</v>
      </c>
      <c r="I448" s="159"/>
      <c r="L448" s="155"/>
      <c r="M448" s="160"/>
      <c r="T448" s="161"/>
      <c r="AT448" s="156" t="s">
        <v>144</v>
      </c>
      <c r="AU448" s="156" t="s">
        <v>82</v>
      </c>
      <c r="AV448" s="13" t="s">
        <v>82</v>
      </c>
      <c r="AW448" s="13" t="s">
        <v>30</v>
      </c>
      <c r="AX448" s="13" t="s">
        <v>73</v>
      </c>
      <c r="AY448" s="156" t="s">
        <v>135</v>
      </c>
    </row>
    <row r="449" spans="2:65" s="13" customFormat="1" ht="10.199999999999999">
      <c r="B449" s="155"/>
      <c r="D449" s="149" t="s">
        <v>144</v>
      </c>
      <c r="E449" s="156" t="s">
        <v>1</v>
      </c>
      <c r="F449" s="157" t="s">
        <v>614</v>
      </c>
      <c r="H449" s="158">
        <v>71.91</v>
      </c>
      <c r="I449" s="159"/>
      <c r="L449" s="155"/>
      <c r="M449" s="160"/>
      <c r="T449" s="161"/>
      <c r="AT449" s="156" t="s">
        <v>144</v>
      </c>
      <c r="AU449" s="156" t="s">
        <v>82</v>
      </c>
      <c r="AV449" s="13" t="s">
        <v>82</v>
      </c>
      <c r="AW449" s="13" t="s">
        <v>30</v>
      </c>
      <c r="AX449" s="13" t="s">
        <v>73</v>
      </c>
      <c r="AY449" s="156" t="s">
        <v>135</v>
      </c>
    </row>
    <row r="450" spans="2:65" s="13" customFormat="1" ht="10.199999999999999">
      <c r="B450" s="155"/>
      <c r="D450" s="149" t="s">
        <v>144</v>
      </c>
      <c r="E450" s="156" t="s">
        <v>1</v>
      </c>
      <c r="F450" s="157" t="s">
        <v>615</v>
      </c>
      <c r="H450" s="158">
        <v>3.06</v>
      </c>
      <c r="I450" s="159"/>
      <c r="L450" s="155"/>
      <c r="M450" s="160"/>
      <c r="T450" s="161"/>
      <c r="AT450" s="156" t="s">
        <v>144</v>
      </c>
      <c r="AU450" s="156" t="s">
        <v>82</v>
      </c>
      <c r="AV450" s="13" t="s">
        <v>82</v>
      </c>
      <c r="AW450" s="13" t="s">
        <v>30</v>
      </c>
      <c r="AX450" s="13" t="s">
        <v>73</v>
      </c>
      <c r="AY450" s="156" t="s">
        <v>135</v>
      </c>
    </row>
    <row r="451" spans="2:65" s="14" customFormat="1" ht="10.199999999999999">
      <c r="B451" s="162"/>
      <c r="D451" s="149" t="s">
        <v>144</v>
      </c>
      <c r="E451" s="163" t="s">
        <v>1</v>
      </c>
      <c r="F451" s="164" t="s">
        <v>147</v>
      </c>
      <c r="H451" s="165">
        <v>133.07</v>
      </c>
      <c r="I451" s="166"/>
      <c r="L451" s="162"/>
      <c r="M451" s="167"/>
      <c r="T451" s="168"/>
      <c r="AT451" s="163" t="s">
        <v>144</v>
      </c>
      <c r="AU451" s="163" t="s">
        <v>82</v>
      </c>
      <c r="AV451" s="14" t="s">
        <v>142</v>
      </c>
      <c r="AW451" s="14" t="s">
        <v>30</v>
      </c>
      <c r="AX451" s="14" t="s">
        <v>80</v>
      </c>
      <c r="AY451" s="163" t="s">
        <v>135</v>
      </c>
    </row>
    <row r="452" spans="2:65" s="1" customFormat="1" ht="16.5" customHeight="1">
      <c r="B452" s="133"/>
      <c r="C452" s="134" t="s">
        <v>620</v>
      </c>
      <c r="D452" s="134" t="s">
        <v>138</v>
      </c>
      <c r="E452" s="135" t="s">
        <v>621</v>
      </c>
      <c r="F452" s="136" t="s">
        <v>622</v>
      </c>
      <c r="G452" s="137" t="s">
        <v>197</v>
      </c>
      <c r="H452" s="138">
        <v>3</v>
      </c>
      <c r="I452" s="139"/>
      <c r="J452" s="140">
        <f>ROUND(I452*H452,2)</f>
        <v>0</v>
      </c>
      <c r="K452" s="141"/>
      <c r="L452" s="32"/>
      <c r="M452" s="142" t="s">
        <v>1</v>
      </c>
      <c r="N452" s="143" t="s">
        <v>38</v>
      </c>
      <c r="P452" s="144">
        <f>O452*H452</f>
        <v>0</v>
      </c>
      <c r="Q452" s="144">
        <v>1.8000000000000001E-4</v>
      </c>
      <c r="R452" s="144">
        <f>Q452*H452</f>
        <v>5.4000000000000001E-4</v>
      </c>
      <c r="S452" s="144">
        <v>0</v>
      </c>
      <c r="T452" s="145">
        <f>S452*H452</f>
        <v>0</v>
      </c>
      <c r="AR452" s="146" t="s">
        <v>142</v>
      </c>
      <c r="AT452" s="146" t="s">
        <v>138</v>
      </c>
      <c r="AU452" s="146" t="s">
        <v>82</v>
      </c>
      <c r="AY452" s="17" t="s">
        <v>135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7" t="s">
        <v>80</v>
      </c>
      <c r="BK452" s="147">
        <f>ROUND(I452*H452,2)</f>
        <v>0</v>
      </c>
      <c r="BL452" s="17" t="s">
        <v>142</v>
      </c>
      <c r="BM452" s="146" t="s">
        <v>623</v>
      </c>
    </row>
    <row r="453" spans="2:65" s="1" customFormat="1" ht="16.5" customHeight="1">
      <c r="B453" s="133"/>
      <c r="C453" s="180" t="s">
        <v>569</v>
      </c>
      <c r="D453" s="180" t="s">
        <v>492</v>
      </c>
      <c r="E453" s="181" t="s">
        <v>624</v>
      </c>
      <c r="F453" s="182" t="s">
        <v>625</v>
      </c>
      <c r="G453" s="183" t="s">
        <v>197</v>
      </c>
      <c r="H453" s="184">
        <v>3</v>
      </c>
      <c r="I453" s="185"/>
      <c r="J453" s="186">
        <f>ROUND(I453*H453,2)</f>
        <v>0</v>
      </c>
      <c r="K453" s="187"/>
      <c r="L453" s="188"/>
      <c r="M453" s="189" t="s">
        <v>1</v>
      </c>
      <c r="N453" s="190" t="s">
        <v>38</v>
      </c>
      <c r="P453" s="144">
        <f>O453*H453</f>
        <v>0</v>
      </c>
      <c r="Q453" s="144">
        <v>1.2E-2</v>
      </c>
      <c r="R453" s="144">
        <f>Q453*H453</f>
        <v>3.6000000000000004E-2</v>
      </c>
      <c r="S453" s="144">
        <v>0</v>
      </c>
      <c r="T453" s="145">
        <f>S453*H453</f>
        <v>0</v>
      </c>
      <c r="AR453" s="146" t="s">
        <v>171</v>
      </c>
      <c r="AT453" s="146" t="s">
        <v>492</v>
      </c>
      <c r="AU453" s="146" t="s">
        <v>82</v>
      </c>
      <c r="AY453" s="17" t="s">
        <v>135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7" t="s">
        <v>80</v>
      </c>
      <c r="BK453" s="147">
        <f>ROUND(I453*H453,2)</f>
        <v>0</v>
      </c>
      <c r="BL453" s="17" t="s">
        <v>142</v>
      </c>
      <c r="BM453" s="146" t="s">
        <v>626</v>
      </c>
    </row>
    <row r="454" spans="2:65" s="11" customFormat="1" ht="22.8" customHeight="1">
      <c r="B454" s="121"/>
      <c r="D454" s="122" t="s">
        <v>72</v>
      </c>
      <c r="E454" s="131" t="s">
        <v>627</v>
      </c>
      <c r="F454" s="131" t="s">
        <v>628</v>
      </c>
      <c r="I454" s="124"/>
      <c r="J454" s="132">
        <f>BK454</f>
        <v>0</v>
      </c>
      <c r="L454" s="121"/>
      <c r="M454" s="126"/>
      <c r="P454" s="127">
        <f>P455</f>
        <v>0</v>
      </c>
      <c r="R454" s="127">
        <f>R455</f>
        <v>0</v>
      </c>
      <c r="T454" s="128">
        <f>T455</f>
        <v>0</v>
      </c>
      <c r="AR454" s="122" t="s">
        <v>80</v>
      </c>
      <c r="AT454" s="129" t="s">
        <v>72</v>
      </c>
      <c r="AU454" s="129" t="s">
        <v>80</v>
      </c>
      <c r="AY454" s="122" t="s">
        <v>135</v>
      </c>
      <c r="BK454" s="130">
        <f>BK455</f>
        <v>0</v>
      </c>
    </row>
    <row r="455" spans="2:65" s="1" customFormat="1" ht="16.5" customHeight="1">
      <c r="B455" s="133"/>
      <c r="C455" s="134" t="s">
        <v>629</v>
      </c>
      <c r="D455" s="134" t="s">
        <v>138</v>
      </c>
      <c r="E455" s="135" t="s">
        <v>630</v>
      </c>
      <c r="F455" s="136" t="s">
        <v>631</v>
      </c>
      <c r="G455" s="137" t="s">
        <v>238</v>
      </c>
      <c r="H455" s="138">
        <v>43.436999999999998</v>
      </c>
      <c r="I455" s="139"/>
      <c r="J455" s="140">
        <f>ROUND(I455*H455,2)</f>
        <v>0</v>
      </c>
      <c r="K455" s="141"/>
      <c r="L455" s="32"/>
      <c r="M455" s="142" t="s">
        <v>1</v>
      </c>
      <c r="N455" s="143" t="s">
        <v>38</v>
      </c>
      <c r="P455" s="144">
        <f>O455*H455</f>
        <v>0</v>
      </c>
      <c r="Q455" s="144">
        <v>0</v>
      </c>
      <c r="R455" s="144">
        <f>Q455*H455</f>
        <v>0</v>
      </c>
      <c r="S455" s="144">
        <v>0</v>
      </c>
      <c r="T455" s="145">
        <f>S455*H455</f>
        <v>0</v>
      </c>
      <c r="AR455" s="146" t="s">
        <v>142</v>
      </c>
      <c r="AT455" s="146" t="s">
        <v>138</v>
      </c>
      <c r="AU455" s="146" t="s">
        <v>82</v>
      </c>
      <c r="AY455" s="17" t="s">
        <v>135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7" t="s">
        <v>80</v>
      </c>
      <c r="BK455" s="147">
        <f>ROUND(I455*H455,2)</f>
        <v>0</v>
      </c>
      <c r="BL455" s="17" t="s">
        <v>142</v>
      </c>
      <c r="BM455" s="146" t="s">
        <v>632</v>
      </c>
    </row>
    <row r="456" spans="2:65" s="11" customFormat="1" ht="25.95" customHeight="1">
      <c r="B456" s="121"/>
      <c r="D456" s="122" t="s">
        <v>72</v>
      </c>
      <c r="E456" s="123" t="s">
        <v>266</v>
      </c>
      <c r="F456" s="123" t="s">
        <v>267</v>
      </c>
      <c r="I456" s="124"/>
      <c r="J456" s="125">
        <f>BK456</f>
        <v>0</v>
      </c>
      <c r="L456" s="121"/>
      <c r="M456" s="126"/>
      <c r="P456" s="127">
        <f>P457+P503+P555+P616+P641+P680+P690+P744+P761+P782</f>
        <v>0</v>
      </c>
      <c r="R456" s="127">
        <f>R457+R503+R555+R616+R641+R680+R690+R744+R761+R782</f>
        <v>3.9528181200000008</v>
      </c>
      <c r="T456" s="128">
        <f>T457+T503+T555+T616+T641+T680+T690+T744+T761+T782</f>
        <v>0</v>
      </c>
      <c r="AR456" s="122" t="s">
        <v>82</v>
      </c>
      <c r="AT456" s="129" t="s">
        <v>72</v>
      </c>
      <c r="AU456" s="129" t="s">
        <v>73</v>
      </c>
      <c r="AY456" s="122" t="s">
        <v>135</v>
      </c>
      <c r="BK456" s="130">
        <f>BK457+BK503+BK555+BK616+BK641+BK680+BK690+BK744+BK761+BK782</f>
        <v>0</v>
      </c>
    </row>
    <row r="457" spans="2:65" s="11" customFormat="1" ht="22.8" customHeight="1">
      <c r="B457" s="121"/>
      <c r="D457" s="122" t="s">
        <v>72</v>
      </c>
      <c r="E457" s="131" t="s">
        <v>633</v>
      </c>
      <c r="F457" s="131" t="s">
        <v>634</v>
      </c>
      <c r="I457" s="124"/>
      <c r="J457" s="132">
        <f>BK457</f>
        <v>0</v>
      </c>
      <c r="L457" s="121"/>
      <c r="M457" s="126"/>
      <c r="P457" s="127">
        <f>SUM(P458:P502)</f>
        <v>0</v>
      </c>
      <c r="R457" s="127">
        <f>SUM(R458:R502)</f>
        <v>1.0173403200000002</v>
      </c>
      <c r="T457" s="128">
        <f>SUM(T458:T502)</f>
        <v>0</v>
      </c>
      <c r="AR457" s="122" t="s">
        <v>82</v>
      </c>
      <c r="AT457" s="129" t="s">
        <v>72</v>
      </c>
      <c r="AU457" s="129" t="s">
        <v>80</v>
      </c>
      <c r="AY457" s="122" t="s">
        <v>135</v>
      </c>
      <c r="BK457" s="130">
        <f>SUM(BK458:BK502)</f>
        <v>0</v>
      </c>
    </row>
    <row r="458" spans="2:65" s="1" customFormat="1" ht="24.15" customHeight="1">
      <c r="B458" s="133"/>
      <c r="C458" s="134" t="s">
        <v>591</v>
      </c>
      <c r="D458" s="134" t="s">
        <v>138</v>
      </c>
      <c r="E458" s="135" t="s">
        <v>635</v>
      </c>
      <c r="F458" s="136" t="s">
        <v>636</v>
      </c>
      <c r="G458" s="137" t="s">
        <v>150</v>
      </c>
      <c r="H458" s="138">
        <v>227.59800000000001</v>
      </c>
      <c r="I458" s="139"/>
      <c r="J458" s="140">
        <f>ROUND(I458*H458,2)</f>
        <v>0</v>
      </c>
      <c r="K458" s="141"/>
      <c r="L458" s="32"/>
      <c r="M458" s="142" t="s">
        <v>1</v>
      </c>
      <c r="N458" s="143" t="s">
        <v>38</v>
      </c>
      <c r="P458" s="144">
        <f>O458*H458</f>
        <v>0</v>
      </c>
      <c r="Q458" s="144">
        <v>0</v>
      </c>
      <c r="R458" s="144">
        <f>Q458*H458</f>
        <v>0</v>
      </c>
      <c r="S458" s="144">
        <v>0</v>
      </c>
      <c r="T458" s="145">
        <f>S458*H458</f>
        <v>0</v>
      </c>
      <c r="AR458" s="146" t="s">
        <v>188</v>
      </c>
      <c r="AT458" s="146" t="s">
        <v>138</v>
      </c>
      <c r="AU458" s="146" t="s">
        <v>82</v>
      </c>
      <c r="AY458" s="17" t="s">
        <v>135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7" t="s">
        <v>80</v>
      </c>
      <c r="BK458" s="147">
        <f>ROUND(I458*H458,2)</f>
        <v>0</v>
      </c>
      <c r="BL458" s="17" t="s">
        <v>188</v>
      </c>
      <c r="BM458" s="146" t="s">
        <v>637</v>
      </c>
    </row>
    <row r="459" spans="2:65" s="13" customFormat="1" ht="10.199999999999999">
      <c r="B459" s="155"/>
      <c r="D459" s="149" t="s">
        <v>144</v>
      </c>
      <c r="E459" s="156" t="s">
        <v>1</v>
      </c>
      <c r="F459" s="157" t="s">
        <v>638</v>
      </c>
      <c r="H459" s="158">
        <v>176.49299999999999</v>
      </c>
      <c r="I459" s="159"/>
      <c r="L459" s="155"/>
      <c r="M459" s="160"/>
      <c r="T459" s="161"/>
      <c r="AT459" s="156" t="s">
        <v>144</v>
      </c>
      <c r="AU459" s="156" t="s">
        <v>82</v>
      </c>
      <c r="AV459" s="13" t="s">
        <v>82</v>
      </c>
      <c r="AW459" s="13" t="s">
        <v>30</v>
      </c>
      <c r="AX459" s="13" t="s">
        <v>73</v>
      </c>
      <c r="AY459" s="156" t="s">
        <v>135</v>
      </c>
    </row>
    <row r="460" spans="2:65" s="13" customFormat="1" ht="10.199999999999999">
      <c r="B460" s="155"/>
      <c r="D460" s="149" t="s">
        <v>144</v>
      </c>
      <c r="E460" s="156" t="s">
        <v>1</v>
      </c>
      <c r="F460" s="157" t="s">
        <v>639</v>
      </c>
      <c r="H460" s="158">
        <v>51.104999999999997</v>
      </c>
      <c r="I460" s="159"/>
      <c r="L460" s="155"/>
      <c r="M460" s="160"/>
      <c r="T460" s="161"/>
      <c r="AT460" s="156" t="s">
        <v>144</v>
      </c>
      <c r="AU460" s="156" t="s">
        <v>82</v>
      </c>
      <c r="AV460" s="13" t="s">
        <v>82</v>
      </c>
      <c r="AW460" s="13" t="s">
        <v>30</v>
      </c>
      <c r="AX460" s="13" t="s">
        <v>73</v>
      </c>
      <c r="AY460" s="156" t="s">
        <v>135</v>
      </c>
    </row>
    <row r="461" spans="2:65" s="14" customFormat="1" ht="10.199999999999999">
      <c r="B461" s="162"/>
      <c r="D461" s="149" t="s">
        <v>144</v>
      </c>
      <c r="E461" s="163" t="s">
        <v>1</v>
      </c>
      <c r="F461" s="164" t="s">
        <v>147</v>
      </c>
      <c r="H461" s="165">
        <v>227.59800000000001</v>
      </c>
      <c r="I461" s="166"/>
      <c r="L461" s="162"/>
      <c r="M461" s="167"/>
      <c r="T461" s="168"/>
      <c r="AT461" s="163" t="s">
        <v>144</v>
      </c>
      <c r="AU461" s="163" t="s">
        <v>82</v>
      </c>
      <c r="AV461" s="14" t="s">
        <v>142</v>
      </c>
      <c r="AW461" s="14" t="s">
        <v>30</v>
      </c>
      <c r="AX461" s="14" t="s">
        <v>80</v>
      </c>
      <c r="AY461" s="163" t="s">
        <v>135</v>
      </c>
    </row>
    <row r="462" spans="2:65" s="1" customFormat="1" ht="24.15" customHeight="1">
      <c r="B462" s="133"/>
      <c r="C462" s="180" t="s">
        <v>640</v>
      </c>
      <c r="D462" s="180" t="s">
        <v>492</v>
      </c>
      <c r="E462" s="181" t="s">
        <v>641</v>
      </c>
      <c r="F462" s="182" t="s">
        <v>642</v>
      </c>
      <c r="G462" s="183" t="s">
        <v>150</v>
      </c>
      <c r="H462" s="184">
        <v>238.977</v>
      </c>
      <c r="I462" s="185"/>
      <c r="J462" s="186">
        <f>ROUND(I462*H462,2)</f>
        <v>0</v>
      </c>
      <c r="K462" s="187"/>
      <c r="L462" s="188"/>
      <c r="M462" s="189" t="s">
        <v>1</v>
      </c>
      <c r="N462" s="190" t="s">
        <v>38</v>
      </c>
      <c r="P462" s="144">
        <f>O462*H462</f>
        <v>0</v>
      </c>
      <c r="Q462" s="144">
        <v>2.8E-3</v>
      </c>
      <c r="R462" s="144">
        <f>Q462*H462</f>
        <v>0.66913560000000005</v>
      </c>
      <c r="S462" s="144">
        <v>0</v>
      </c>
      <c r="T462" s="145">
        <f>S462*H462</f>
        <v>0</v>
      </c>
      <c r="AR462" s="146" t="s">
        <v>245</v>
      </c>
      <c r="AT462" s="146" t="s">
        <v>492</v>
      </c>
      <c r="AU462" s="146" t="s">
        <v>82</v>
      </c>
      <c r="AY462" s="17" t="s">
        <v>135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7" t="s">
        <v>80</v>
      </c>
      <c r="BK462" s="147">
        <f>ROUND(I462*H462,2)</f>
        <v>0</v>
      </c>
      <c r="BL462" s="17" t="s">
        <v>188</v>
      </c>
      <c r="BM462" s="146" t="s">
        <v>643</v>
      </c>
    </row>
    <row r="463" spans="2:65" s="13" customFormat="1" ht="10.199999999999999">
      <c r="B463" s="155"/>
      <c r="D463" s="149" t="s">
        <v>144</v>
      </c>
      <c r="E463" s="156" t="s">
        <v>1</v>
      </c>
      <c r="F463" s="157" t="s">
        <v>644</v>
      </c>
      <c r="H463" s="158">
        <v>185.31700000000001</v>
      </c>
      <c r="I463" s="159"/>
      <c r="L463" s="155"/>
      <c r="M463" s="160"/>
      <c r="T463" s="161"/>
      <c r="AT463" s="156" t="s">
        <v>144</v>
      </c>
      <c r="AU463" s="156" t="s">
        <v>82</v>
      </c>
      <c r="AV463" s="13" t="s">
        <v>82</v>
      </c>
      <c r="AW463" s="13" t="s">
        <v>30</v>
      </c>
      <c r="AX463" s="13" t="s">
        <v>73</v>
      </c>
      <c r="AY463" s="156" t="s">
        <v>135</v>
      </c>
    </row>
    <row r="464" spans="2:65" s="13" customFormat="1" ht="10.199999999999999">
      <c r="B464" s="155"/>
      <c r="D464" s="149" t="s">
        <v>144</v>
      </c>
      <c r="E464" s="156" t="s">
        <v>1</v>
      </c>
      <c r="F464" s="157" t="s">
        <v>645</v>
      </c>
      <c r="H464" s="158">
        <v>53.66</v>
      </c>
      <c r="I464" s="159"/>
      <c r="L464" s="155"/>
      <c r="M464" s="160"/>
      <c r="T464" s="161"/>
      <c r="AT464" s="156" t="s">
        <v>144</v>
      </c>
      <c r="AU464" s="156" t="s">
        <v>82</v>
      </c>
      <c r="AV464" s="13" t="s">
        <v>82</v>
      </c>
      <c r="AW464" s="13" t="s">
        <v>30</v>
      </c>
      <c r="AX464" s="13" t="s">
        <v>73</v>
      </c>
      <c r="AY464" s="156" t="s">
        <v>135</v>
      </c>
    </row>
    <row r="465" spans="2:65" s="14" customFormat="1" ht="10.199999999999999">
      <c r="B465" s="162"/>
      <c r="D465" s="149" t="s">
        <v>144</v>
      </c>
      <c r="E465" s="163" t="s">
        <v>1</v>
      </c>
      <c r="F465" s="164" t="s">
        <v>147</v>
      </c>
      <c r="H465" s="165">
        <v>238.977</v>
      </c>
      <c r="I465" s="166"/>
      <c r="L465" s="162"/>
      <c r="M465" s="167"/>
      <c r="T465" s="168"/>
      <c r="AT465" s="163" t="s">
        <v>144</v>
      </c>
      <c r="AU465" s="163" t="s">
        <v>82</v>
      </c>
      <c r="AV465" s="14" t="s">
        <v>142</v>
      </c>
      <c r="AW465" s="14" t="s">
        <v>30</v>
      </c>
      <c r="AX465" s="14" t="s">
        <v>80</v>
      </c>
      <c r="AY465" s="163" t="s">
        <v>135</v>
      </c>
    </row>
    <row r="466" spans="2:65" s="1" customFormat="1" ht="37.799999999999997" customHeight="1">
      <c r="B466" s="133"/>
      <c r="C466" s="134" t="s">
        <v>646</v>
      </c>
      <c r="D466" s="134" t="s">
        <v>138</v>
      </c>
      <c r="E466" s="135" t="s">
        <v>647</v>
      </c>
      <c r="F466" s="136" t="s">
        <v>648</v>
      </c>
      <c r="G466" s="137" t="s">
        <v>150</v>
      </c>
      <c r="H466" s="138">
        <v>44.8</v>
      </c>
      <c r="I466" s="139"/>
      <c r="J466" s="140">
        <f>ROUND(I466*H466,2)</f>
        <v>0</v>
      </c>
      <c r="K466" s="141"/>
      <c r="L466" s="32"/>
      <c r="M466" s="142" t="s">
        <v>1</v>
      </c>
      <c r="N466" s="143" t="s">
        <v>38</v>
      </c>
      <c r="P466" s="144">
        <f>O466*H466</f>
        <v>0</v>
      </c>
      <c r="Q466" s="144">
        <v>5.0000000000000002E-5</v>
      </c>
      <c r="R466" s="144">
        <f>Q466*H466</f>
        <v>2.2399999999999998E-3</v>
      </c>
      <c r="S466" s="144">
        <v>0</v>
      </c>
      <c r="T466" s="145">
        <f>S466*H466</f>
        <v>0</v>
      </c>
      <c r="AR466" s="146" t="s">
        <v>188</v>
      </c>
      <c r="AT466" s="146" t="s">
        <v>138</v>
      </c>
      <c r="AU466" s="146" t="s">
        <v>82</v>
      </c>
      <c r="AY466" s="17" t="s">
        <v>135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7" t="s">
        <v>80</v>
      </c>
      <c r="BK466" s="147">
        <f>ROUND(I466*H466,2)</f>
        <v>0</v>
      </c>
      <c r="BL466" s="17" t="s">
        <v>188</v>
      </c>
      <c r="BM466" s="146" t="s">
        <v>649</v>
      </c>
    </row>
    <row r="467" spans="2:65" s="12" customFormat="1" ht="10.199999999999999">
      <c r="B467" s="148"/>
      <c r="D467" s="149" t="s">
        <v>144</v>
      </c>
      <c r="E467" s="150" t="s">
        <v>1</v>
      </c>
      <c r="F467" s="151" t="s">
        <v>332</v>
      </c>
      <c r="H467" s="150" t="s">
        <v>1</v>
      </c>
      <c r="I467" s="152"/>
      <c r="L467" s="148"/>
      <c r="M467" s="153"/>
      <c r="T467" s="154"/>
      <c r="AT467" s="150" t="s">
        <v>144</v>
      </c>
      <c r="AU467" s="150" t="s">
        <v>82</v>
      </c>
      <c r="AV467" s="12" t="s">
        <v>80</v>
      </c>
      <c r="AW467" s="12" t="s">
        <v>30</v>
      </c>
      <c r="AX467" s="12" t="s">
        <v>73</v>
      </c>
      <c r="AY467" s="150" t="s">
        <v>135</v>
      </c>
    </row>
    <row r="468" spans="2:65" s="13" customFormat="1" ht="10.199999999999999">
      <c r="B468" s="155"/>
      <c r="D468" s="149" t="s">
        <v>144</v>
      </c>
      <c r="E468" s="156" t="s">
        <v>1</v>
      </c>
      <c r="F468" s="157" t="s">
        <v>650</v>
      </c>
      <c r="H468" s="158">
        <v>44.8</v>
      </c>
      <c r="I468" s="159"/>
      <c r="L468" s="155"/>
      <c r="M468" s="160"/>
      <c r="T468" s="161"/>
      <c r="AT468" s="156" t="s">
        <v>144</v>
      </c>
      <c r="AU468" s="156" t="s">
        <v>82</v>
      </c>
      <c r="AV468" s="13" t="s">
        <v>82</v>
      </c>
      <c r="AW468" s="13" t="s">
        <v>30</v>
      </c>
      <c r="AX468" s="13" t="s">
        <v>73</v>
      </c>
      <c r="AY468" s="156" t="s">
        <v>135</v>
      </c>
    </row>
    <row r="469" spans="2:65" s="14" customFormat="1" ht="10.199999999999999">
      <c r="B469" s="162"/>
      <c r="D469" s="149" t="s">
        <v>144</v>
      </c>
      <c r="E469" s="163" t="s">
        <v>1</v>
      </c>
      <c r="F469" s="164" t="s">
        <v>147</v>
      </c>
      <c r="H469" s="165">
        <v>44.8</v>
      </c>
      <c r="I469" s="166"/>
      <c r="L469" s="162"/>
      <c r="M469" s="167"/>
      <c r="T469" s="168"/>
      <c r="AT469" s="163" t="s">
        <v>144</v>
      </c>
      <c r="AU469" s="163" t="s">
        <v>82</v>
      </c>
      <c r="AV469" s="14" t="s">
        <v>142</v>
      </c>
      <c r="AW469" s="14" t="s">
        <v>30</v>
      </c>
      <c r="AX469" s="14" t="s">
        <v>80</v>
      </c>
      <c r="AY469" s="163" t="s">
        <v>135</v>
      </c>
    </row>
    <row r="470" spans="2:65" s="1" customFormat="1" ht="24.15" customHeight="1">
      <c r="B470" s="133"/>
      <c r="C470" s="180" t="s">
        <v>651</v>
      </c>
      <c r="D470" s="180" t="s">
        <v>492</v>
      </c>
      <c r="E470" s="181" t="s">
        <v>652</v>
      </c>
      <c r="F470" s="182" t="s">
        <v>653</v>
      </c>
      <c r="G470" s="183" t="s">
        <v>150</v>
      </c>
      <c r="H470" s="184">
        <v>47.04</v>
      </c>
      <c r="I470" s="185"/>
      <c r="J470" s="186">
        <f>ROUND(I470*H470,2)</f>
        <v>0</v>
      </c>
      <c r="K470" s="187"/>
      <c r="L470" s="188"/>
      <c r="M470" s="189" t="s">
        <v>1</v>
      </c>
      <c r="N470" s="190" t="s">
        <v>38</v>
      </c>
      <c r="P470" s="144">
        <f>O470*H470</f>
        <v>0</v>
      </c>
      <c r="Q470" s="144">
        <v>5.5999999999999999E-3</v>
      </c>
      <c r="R470" s="144">
        <f>Q470*H470</f>
        <v>0.26342399999999999</v>
      </c>
      <c r="S470" s="144">
        <v>0</v>
      </c>
      <c r="T470" s="145">
        <f>S470*H470</f>
        <v>0</v>
      </c>
      <c r="AR470" s="146" t="s">
        <v>245</v>
      </c>
      <c r="AT470" s="146" t="s">
        <v>492</v>
      </c>
      <c r="AU470" s="146" t="s">
        <v>82</v>
      </c>
      <c r="AY470" s="17" t="s">
        <v>135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7" t="s">
        <v>80</v>
      </c>
      <c r="BK470" s="147">
        <f>ROUND(I470*H470,2)</f>
        <v>0</v>
      </c>
      <c r="BL470" s="17" t="s">
        <v>188</v>
      </c>
      <c r="BM470" s="146" t="s">
        <v>654</v>
      </c>
    </row>
    <row r="471" spans="2:65" s="12" customFormat="1" ht="10.199999999999999">
      <c r="B471" s="148"/>
      <c r="D471" s="149" t="s">
        <v>144</v>
      </c>
      <c r="E471" s="150" t="s">
        <v>1</v>
      </c>
      <c r="F471" s="151" t="s">
        <v>332</v>
      </c>
      <c r="H471" s="150" t="s">
        <v>1</v>
      </c>
      <c r="I471" s="152"/>
      <c r="L471" s="148"/>
      <c r="M471" s="153"/>
      <c r="T471" s="154"/>
      <c r="AT471" s="150" t="s">
        <v>144</v>
      </c>
      <c r="AU471" s="150" t="s">
        <v>82</v>
      </c>
      <c r="AV471" s="12" t="s">
        <v>80</v>
      </c>
      <c r="AW471" s="12" t="s">
        <v>30</v>
      </c>
      <c r="AX471" s="12" t="s">
        <v>73</v>
      </c>
      <c r="AY471" s="150" t="s">
        <v>135</v>
      </c>
    </row>
    <row r="472" spans="2:65" s="13" customFormat="1" ht="10.199999999999999">
      <c r="B472" s="155"/>
      <c r="D472" s="149" t="s">
        <v>144</v>
      </c>
      <c r="E472" s="156" t="s">
        <v>1</v>
      </c>
      <c r="F472" s="157" t="s">
        <v>655</v>
      </c>
      <c r="H472" s="158">
        <v>47.04</v>
      </c>
      <c r="I472" s="159"/>
      <c r="L472" s="155"/>
      <c r="M472" s="160"/>
      <c r="T472" s="161"/>
      <c r="AT472" s="156" t="s">
        <v>144</v>
      </c>
      <c r="AU472" s="156" t="s">
        <v>82</v>
      </c>
      <c r="AV472" s="13" t="s">
        <v>82</v>
      </c>
      <c r="AW472" s="13" t="s">
        <v>30</v>
      </c>
      <c r="AX472" s="13" t="s">
        <v>73</v>
      </c>
      <c r="AY472" s="156" t="s">
        <v>135</v>
      </c>
    </row>
    <row r="473" spans="2:65" s="14" customFormat="1" ht="10.199999999999999">
      <c r="B473" s="162"/>
      <c r="D473" s="149" t="s">
        <v>144</v>
      </c>
      <c r="E473" s="163" t="s">
        <v>1</v>
      </c>
      <c r="F473" s="164" t="s">
        <v>147</v>
      </c>
      <c r="H473" s="165">
        <v>47.04</v>
      </c>
      <c r="I473" s="166"/>
      <c r="L473" s="162"/>
      <c r="M473" s="167"/>
      <c r="T473" s="168"/>
      <c r="AT473" s="163" t="s">
        <v>144</v>
      </c>
      <c r="AU473" s="163" t="s">
        <v>82</v>
      </c>
      <c r="AV473" s="14" t="s">
        <v>142</v>
      </c>
      <c r="AW473" s="14" t="s">
        <v>30</v>
      </c>
      <c r="AX473" s="14" t="s">
        <v>80</v>
      </c>
      <c r="AY473" s="163" t="s">
        <v>135</v>
      </c>
    </row>
    <row r="474" spans="2:65" s="1" customFormat="1" ht="24.15" customHeight="1">
      <c r="B474" s="133"/>
      <c r="C474" s="134" t="s">
        <v>656</v>
      </c>
      <c r="D474" s="134" t="s">
        <v>138</v>
      </c>
      <c r="E474" s="135" t="s">
        <v>657</v>
      </c>
      <c r="F474" s="136" t="s">
        <v>658</v>
      </c>
      <c r="G474" s="137" t="s">
        <v>150</v>
      </c>
      <c r="H474" s="138">
        <v>31.945</v>
      </c>
      <c r="I474" s="139"/>
      <c r="J474" s="140">
        <f>ROUND(I474*H474,2)</f>
        <v>0</v>
      </c>
      <c r="K474" s="141"/>
      <c r="L474" s="32"/>
      <c r="M474" s="142" t="s">
        <v>1</v>
      </c>
      <c r="N474" s="143" t="s">
        <v>38</v>
      </c>
      <c r="P474" s="144">
        <f>O474*H474</f>
        <v>0</v>
      </c>
      <c r="Q474" s="144">
        <v>0</v>
      </c>
      <c r="R474" s="144">
        <f>Q474*H474</f>
        <v>0</v>
      </c>
      <c r="S474" s="144">
        <v>0</v>
      </c>
      <c r="T474" s="145">
        <f>S474*H474</f>
        <v>0</v>
      </c>
      <c r="AR474" s="146" t="s">
        <v>188</v>
      </c>
      <c r="AT474" s="146" t="s">
        <v>138</v>
      </c>
      <c r="AU474" s="146" t="s">
        <v>82</v>
      </c>
      <c r="AY474" s="17" t="s">
        <v>135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7" t="s">
        <v>80</v>
      </c>
      <c r="BK474" s="147">
        <f>ROUND(I474*H474,2)</f>
        <v>0</v>
      </c>
      <c r="BL474" s="17" t="s">
        <v>188</v>
      </c>
      <c r="BM474" s="146" t="s">
        <v>659</v>
      </c>
    </row>
    <row r="475" spans="2:65" s="12" customFormat="1" ht="10.199999999999999">
      <c r="B475" s="148"/>
      <c r="D475" s="149" t="s">
        <v>144</v>
      </c>
      <c r="E475" s="150" t="s">
        <v>1</v>
      </c>
      <c r="F475" s="151" t="s">
        <v>660</v>
      </c>
      <c r="H475" s="150" t="s">
        <v>1</v>
      </c>
      <c r="I475" s="152"/>
      <c r="L475" s="148"/>
      <c r="M475" s="153"/>
      <c r="T475" s="154"/>
      <c r="AT475" s="150" t="s">
        <v>144</v>
      </c>
      <c r="AU475" s="150" t="s">
        <v>82</v>
      </c>
      <c r="AV475" s="12" t="s">
        <v>80</v>
      </c>
      <c r="AW475" s="12" t="s">
        <v>30</v>
      </c>
      <c r="AX475" s="12" t="s">
        <v>73</v>
      </c>
      <c r="AY475" s="150" t="s">
        <v>135</v>
      </c>
    </row>
    <row r="476" spans="2:65" s="13" customFormat="1" ht="10.199999999999999">
      <c r="B476" s="155"/>
      <c r="D476" s="149" t="s">
        <v>144</v>
      </c>
      <c r="E476" s="156" t="s">
        <v>1</v>
      </c>
      <c r="F476" s="157" t="s">
        <v>661</v>
      </c>
      <c r="H476" s="158">
        <v>13.58</v>
      </c>
      <c r="I476" s="159"/>
      <c r="L476" s="155"/>
      <c r="M476" s="160"/>
      <c r="T476" s="161"/>
      <c r="AT476" s="156" t="s">
        <v>144</v>
      </c>
      <c r="AU476" s="156" t="s">
        <v>82</v>
      </c>
      <c r="AV476" s="13" t="s">
        <v>82</v>
      </c>
      <c r="AW476" s="13" t="s">
        <v>30</v>
      </c>
      <c r="AX476" s="13" t="s">
        <v>73</v>
      </c>
      <c r="AY476" s="156" t="s">
        <v>135</v>
      </c>
    </row>
    <row r="477" spans="2:65" s="15" customFormat="1" ht="10.199999999999999">
      <c r="B477" s="173"/>
      <c r="D477" s="149" t="s">
        <v>144</v>
      </c>
      <c r="E477" s="174" t="s">
        <v>1</v>
      </c>
      <c r="F477" s="175" t="s">
        <v>443</v>
      </c>
      <c r="H477" s="176">
        <v>13.58</v>
      </c>
      <c r="I477" s="177"/>
      <c r="L477" s="173"/>
      <c r="M477" s="178"/>
      <c r="T477" s="179"/>
      <c r="AT477" s="174" t="s">
        <v>144</v>
      </c>
      <c r="AU477" s="174" t="s">
        <v>82</v>
      </c>
      <c r="AV477" s="15" t="s">
        <v>152</v>
      </c>
      <c r="AW477" s="15" t="s">
        <v>30</v>
      </c>
      <c r="AX477" s="15" t="s">
        <v>73</v>
      </c>
      <c r="AY477" s="174" t="s">
        <v>135</v>
      </c>
    </row>
    <row r="478" spans="2:65" s="12" customFormat="1" ht="10.199999999999999">
      <c r="B478" s="148"/>
      <c r="D478" s="149" t="s">
        <v>144</v>
      </c>
      <c r="E478" s="150" t="s">
        <v>1</v>
      </c>
      <c r="F478" s="151" t="s">
        <v>662</v>
      </c>
      <c r="H478" s="150" t="s">
        <v>1</v>
      </c>
      <c r="I478" s="152"/>
      <c r="L478" s="148"/>
      <c r="M478" s="153"/>
      <c r="T478" s="154"/>
      <c r="AT478" s="150" t="s">
        <v>144</v>
      </c>
      <c r="AU478" s="150" t="s">
        <v>82</v>
      </c>
      <c r="AV478" s="12" t="s">
        <v>80</v>
      </c>
      <c r="AW478" s="12" t="s">
        <v>30</v>
      </c>
      <c r="AX478" s="12" t="s">
        <v>73</v>
      </c>
      <c r="AY478" s="150" t="s">
        <v>135</v>
      </c>
    </row>
    <row r="479" spans="2:65" s="13" customFormat="1" ht="10.199999999999999">
      <c r="B479" s="155"/>
      <c r="D479" s="149" t="s">
        <v>144</v>
      </c>
      <c r="E479" s="156" t="s">
        <v>1</v>
      </c>
      <c r="F479" s="157" t="s">
        <v>663</v>
      </c>
      <c r="H479" s="158">
        <v>18.364999999999998</v>
      </c>
      <c r="I479" s="159"/>
      <c r="L479" s="155"/>
      <c r="M479" s="160"/>
      <c r="T479" s="161"/>
      <c r="AT479" s="156" t="s">
        <v>144</v>
      </c>
      <c r="AU479" s="156" t="s">
        <v>82</v>
      </c>
      <c r="AV479" s="13" t="s">
        <v>82</v>
      </c>
      <c r="AW479" s="13" t="s">
        <v>30</v>
      </c>
      <c r="AX479" s="13" t="s">
        <v>73</v>
      </c>
      <c r="AY479" s="156" t="s">
        <v>135</v>
      </c>
    </row>
    <row r="480" spans="2:65" s="15" customFormat="1" ht="10.199999999999999">
      <c r="B480" s="173"/>
      <c r="D480" s="149" t="s">
        <v>144</v>
      </c>
      <c r="E480" s="174" t="s">
        <v>1</v>
      </c>
      <c r="F480" s="175" t="s">
        <v>443</v>
      </c>
      <c r="H480" s="176">
        <v>18.364999999999998</v>
      </c>
      <c r="I480" s="177"/>
      <c r="L480" s="173"/>
      <c r="M480" s="178"/>
      <c r="T480" s="179"/>
      <c r="AT480" s="174" t="s">
        <v>144</v>
      </c>
      <c r="AU480" s="174" t="s">
        <v>82</v>
      </c>
      <c r="AV480" s="15" t="s">
        <v>152</v>
      </c>
      <c r="AW480" s="15" t="s">
        <v>30</v>
      </c>
      <c r="AX480" s="15" t="s">
        <v>73</v>
      </c>
      <c r="AY480" s="174" t="s">
        <v>135</v>
      </c>
    </row>
    <row r="481" spans="2:65" s="14" customFormat="1" ht="10.199999999999999">
      <c r="B481" s="162"/>
      <c r="D481" s="149" t="s">
        <v>144</v>
      </c>
      <c r="E481" s="163" t="s">
        <v>1</v>
      </c>
      <c r="F481" s="164" t="s">
        <v>147</v>
      </c>
      <c r="H481" s="165">
        <v>31.945</v>
      </c>
      <c r="I481" s="166"/>
      <c r="L481" s="162"/>
      <c r="M481" s="167"/>
      <c r="T481" s="168"/>
      <c r="AT481" s="163" t="s">
        <v>144</v>
      </c>
      <c r="AU481" s="163" t="s">
        <v>82</v>
      </c>
      <c r="AV481" s="14" t="s">
        <v>142</v>
      </c>
      <c r="AW481" s="14" t="s">
        <v>30</v>
      </c>
      <c r="AX481" s="14" t="s">
        <v>80</v>
      </c>
      <c r="AY481" s="163" t="s">
        <v>135</v>
      </c>
    </row>
    <row r="482" spans="2:65" s="1" customFormat="1" ht="24.15" customHeight="1">
      <c r="B482" s="133"/>
      <c r="C482" s="180" t="s">
        <v>664</v>
      </c>
      <c r="D482" s="180" t="s">
        <v>492</v>
      </c>
      <c r="E482" s="181" t="s">
        <v>665</v>
      </c>
      <c r="F482" s="182" t="s">
        <v>666</v>
      </c>
      <c r="G482" s="183" t="s">
        <v>150</v>
      </c>
      <c r="H482" s="184">
        <v>33.085000000000001</v>
      </c>
      <c r="I482" s="185"/>
      <c r="J482" s="186">
        <f>ROUND(I482*H482,2)</f>
        <v>0</v>
      </c>
      <c r="K482" s="187"/>
      <c r="L482" s="188"/>
      <c r="M482" s="189" t="s">
        <v>1</v>
      </c>
      <c r="N482" s="190" t="s">
        <v>38</v>
      </c>
      <c r="P482" s="144">
        <f>O482*H482</f>
        <v>0</v>
      </c>
      <c r="Q482" s="144">
        <v>0</v>
      </c>
      <c r="R482" s="144">
        <f>Q482*H482</f>
        <v>0</v>
      </c>
      <c r="S482" s="144">
        <v>0</v>
      </c>
      <c r="T482" s="145">
        <f>S482*H482</f>
        <v>0</v>
      </c>
      <c r="AR482" s="146" t="s">
        <v>245</v>
      </c>
      <c r="AT482" s="146" t="s">
        <v>492</v>
      </c>
      <c r="AU482" s="146" t="s">
        <v>82</v>
      </c>
      <c r="AY482" s="17" t="s">
        <v>135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7" t="s">
        <v>80</v>
      </c>
      <c r="BK482" s="147">
        <f>ROUND(I482*H482,2)</f>
        <v>0</v>
      </c>
      <c r="BL482" s="17" t="s">
        <v>188</v>
      </c>
      <c r="BM482" s="146" t="s">
        <v>667</v>
      </c>
    </row>
    <row r="483" spans="2:65" s="12" customFormat="1" ht="10.199999999999999">
      <c r="B483" s="148"/>
      <c r="D483" s="149" t="s">
        <v>144</v>
      </c>
      <c r="E483" s="150" t="s">
        <v>1</v>
      </c>
      <c r="F483" s="151" t="s">
        <v>660</v>
      </c>
      <c r="H483" s="150" t="s">
        <v>1</v>
      </c>
      <c r="I483" s="152"/>
      <c r="L483" s="148"/>
      <c r="M483" s="153"/>
      <c r="T483" s="154"/>
      <c r="AT483" s="150" t="s">
        <v>144</v>
      </c>
      <c r="AU483" s="150" t="s">
        <v>82</v>
      </c>
      <c r="AV483" s="12" t="s">
        <v>80</v>
      </c>
      <c r="AW483" s="12" t="s">
        <v>30</v>
      </c>
      <c r="AX483" s="12" t="s">
        <v>73</v>
      </c>
      <c r="AY483" s="150" t="s">
        <v>135</v>
      </c>
    </row>
    <row r="484" spans="2:65" s="13" customFormat="1" ht="10.199999999999999">
      <c r="B484" s="155"/>
      <c r="D484" s="149" t="s">
        <v>144</v>
      </c>
      <c r="E484" s="156" t="s">
        <v>1</v>
      </c>
      <c r="F484" s="157" t="s">
        <v>668</v>
      </c>
      <c r="H484" s="158">
        <v>14.259</v>
      </c>
      <c r="I484" s="159"/>
      <c r="L484" s="155"/>
      <c r="M484" s="160"/>
      <c r="T484" s="161"/>
      <c r="AT484" s="156" t="s">
        <v>144</v>
      </c>
      <c r="AU484" s="156" t="s">
        <v>82</v>
      </c>
      <c r="AV484" s="13" t="s">
        <v>82</v>
      </c>
      <c r="AW484" s="13" t="s">
        <v>30</v>
      </c>
      <c r="AX484" s="13" t="s">
        <v>73</v>
      </c>
      <c r="AY484" s="156" t="s">
        <v>135</v>
      </c>
    </row>
    <row r="485" spans="2:65" s="15" customFormat="1" ht="10.199999999999999">
      <c r="B485" s="173"/>
      <c r="D485" s="149" t="s">
        <v>144</v>
      </c>
      <c r="E485" s="174" t="s">
        <v>1</v>
      </c>
      <c r="F485" s="175" t="s">
        <v>443</v>
      </c>
      <c r="H485" s="176">
        <v>14.259</v>
      </c>
      <c r="I485" s="177"/>
      <c r="L485" s="173"/>
      <c r="M485" s="178"/>
      <c r="T485" s="179"/>
      <c r="AT485" s="174" t="s">
        <v>144</v>
      </c>
      <c r="AU485" s="174" t="s">
        <v>82</v>
      </c>
      <c r="AV485" s="15" t="s">
        <v>152</v>
      </c>
      <c r="AW485" s="15" t="s">
        <v>30</v>
      </c>
      <c r="AX485" s="15" t="s">
        <v>73</v>
      </c>
      <c r="AY485" s="174" t="s">
        <v>135</v>
      </c>
    </row>
    <row r="486" spans="2:65" s="12" customFormat="1" ht="10.199999999999999">
      <c r="B486" s="148"/>
      <c r="D486" s="149" t="s">
        <v>144</v>
      </c>
      <c r="E486" s="150" t="s">
        <v>1</v>
      </c>
      <c r="F486" s="151" t="s">
        <v>662</v>
      </c>
      <c r="H486" s="150" t="s">
        <v>1</v>
      </c>
      <c r="I486" s="152"/>
      <c r="L486" s="148"/>
      <c r="M486" s="153"/>
      <c r="T486" s="154"/>
      <c r="AT486" s="150" t="s">
        <v>144</v>
      </c>
      <c r="AU486" s="150" t="s">
        <v>82</v>
      </c>
      <c r="AV486" s="12" t="s">
        <v>80</v>
      </c>
      <c r="AW486" s="12" t="s">
        <v>30</v>
      </c>
      <c r="AX486" s="12" t="s">
        <v>73</v>
      </c>
      <c r="AY486" s="150" t="s">
        <v>135</v>
      </c>
    </row>
    <row r="487" spans="2:65" s="13" customFormat="1" ht="20.399999999999999">
      <c r="B487" s="155"/>
      <c r="D487" s="149" t="s">
        <v>144</v>
      </c>
      <c r="E487" s="156" t="s">
        <v>1</v>
      </c>
      <c r="F487" s="157" t="s">
        <v>669</v>
      </c>
      <c r="H487" s="158">
        <v>18.826000000000001</v>
      </c>
      <c r="I487" s="159"/>
      <c r="L487" s="155"/>
      <c r="M487" s="160"/>
      <c r="T487" s="161"/>
      <c r="AT487" s="156" t="s">
        <v>144</v>
      </c>
      <c r="AU487" s="156" t="s">
        <v>82</v>
      </c>
      <c r="AV487" s="13" t="s">
        <v>82</v>
      </c>
      <c r="AW487" s="13" t="s">
        <v>30</v>
      </c>
      <c r="AX487" s="13" t="s">
        <v>73</v>
      </c>
      <c r="AY487" s="156" t="s">
        <v>135</v>
      </c>
    </row>
    <row r="488" spans="2:65" s="15" customFormat="1" ht="10.199999999999999">
      <c r="B488" s="173"/>
      <c r="D488" s="149" t="s">
        <v>144</v>
      </c>
      <c r="E488" s="174" t="s">
        <v>1</v>
      </c>
      <c r="F488" s="175" t="s">
        <v>443</v>
      </c>
      <c r="H488" s="176">
        <v>18.826000000000001</v>
      </c>
      <c r="I488" s="177"/>
      <c r="L488" s="173"/>
      <c r="M488" s="178"/>
      <c r="T488" s="179"/>
      <c r="AT488" s="174" t="s">
        <v>144</v>
      </c>
      <c r="AU488" s="174" t="s">
        <v>82</v>
      </c>
      <c r="AV488" s="15" t="s">
        <v>152</v>
      </c>
      <c r="AW488" s="15" t="s">
        <v>30</v>
      </c>
      <c r="AX488" s="15" t="s">
        <v>73</v>
      </c>
      <c r="AY488" s="174" t="s">
        <v>135</v>
      </c>
    </row>
    <row r="489" spans="2:65" s="14" customFormat="1" ht="10.199999999999999">
      <c r="B489" s="162"/>
      <c r="D489" s="149" t="s">
        <v>144</v>
      </c>
      <c r="E489" s="163" t="s">
        <v>1</v>
      </c>
      <c r="F489" s="164" t="s">
        <v>147</v>
      </c>
      <c r="H489" s="165">
        <v>33.085000000000001</v>
      </c>
      <c r="I489" s="166"/>
      <c r="L489" s="162"/>
      <c r="M489" s="167"/>
      <c r="T489" s="168"/>
      <c r="AT489" s="163" t="s">
        <v>144</v>
      </c>
      <c r="AU489" s="163" t="s">
        <v>82</v>
      </c>
      <c r="AV489" s="14" t="s">
        <v>142</v>
      </c>
      <c r="AW489" s="14" t="s">
        <v>30</v>
      </c>
      <c r="AX489" s="14" t="s">
        <v>80</v>
      </c>
      <c r="AY489" s="163" t="s">
        <v>135</v>
      </c>
    </row>
    <row r="490" spans="2:65" s="1" customFormat="1" ht="24.15" customHeight="1">
      <c r="B490" s="133"/>
      <c r="C490" s="134" t="s">
        <v>670</v>
      </c>
      <c r="D490" s="134" t="s">
        <v>138</v>
      </c>
      <c r="E490" s="135" t="s">
        <v>671</v>
      </c>
      <c r="F490" s="136" t="s">
        <v>672</v>
      </c>
      <c r="G490" s="137" t="s">
        <v>150</v>
      </c>
      <c r="H490" s="138">
        <v>377.709</v>
      </c>
      <c r="I490" s="139"/>
      <c r="J490" s="140">
        <f>ROUND(I490*H490,2)</f>
        <v>0</v>
      </c>
      <c r="K490" s="141"/>
      <c r="L490" s="32"/>
      <c r="M490" s="142" t="s">
        <v>1</v>
      </c>
      <c r="N490" s="143" t="s">
        <v>38</v>
      </c>
      <c r="P490" s="144">
        <f>O490*H490</f>
        <v>0</v>
      </c>
      <c r="Q490" s="144">
        <v>1.0000000000000001E-5</v>
      </c>
      <c r="R490" s="144">
        <f>Q490*H490</f>
        <v>3.7770900000000003E-3</v>
      </c>
      <c r="S490" s="144">
        <v>0</v>
      </c>
      <c r="T490" s="145">
        <f>S490*H490</f>
        <v>0</v>
      </c>
      <c r="AR490" s="146" t="s">
        <v>188</v>
      </c>
      <c r="AT490" s="146" t="s">
        <v>138</v>
      </c>
      <c r="AU490" s="146" t="s">
        <v>82</v>
      </c>
      <c r="AY490" s="17" t="s">
        <v>135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7" t="s">
        <v>80</v>
      </c>
      <c r="BK490" s="147">
        <f>ROUND(I490*H490,2)</f>
        <v>0</v>
      </c>
      <c r="BL490" s="17" t="s">
        <v>188</v>
      </c>
      <c r="BM490" s="146" t="s">
        <v>673</v>
      </c>
    </row>
    <row r="491" spans="2:65" s="12" customFormat="1" ht="10.199999999999999">
      <c r="B491" s="148"/>
      <c r="D491" s="149" t="s">
        <v>144</v>
      </c>
      <c r="E491" s="150" t="s">
        <v>1</v>
      </c>
      <c r="F491" s="151" t="s">
        <v>674</v>
      </c>
      <c r="H491" s="150" t="s">
        <v>1</v>
      </c>
      <c r="I491" s="152"/>
      <c r="L491" s="148"/>
      <c r="M491" s="153"/>
      <c r="T491" s="154"/>
      <c r="AT491" s="150" t="s">
        <v>144</v>
      </c>
      <c r="AU491" s="150" t="s">
        <v>82</v>
      </c>
      <c r="AV491" s="12" t="s">
        <v>80</v>
      </c>
      <c r="AW491" s="12" t="s">
        <v>30</v>
      </c>
      <c r="AX491" s="12" t="s">
        <v>73</v>
      </c>
      <c r="AY491" s="150" t="s">
        <v>135</v>
      </c>
    </row>
    <row r="492" spans="2:65" s="13" customFormat="1" ht="10.199999999999999">
      <c r="B492" s="155"/>
      <c r="D492" s="149" t="s">
        <v>144</v>
      </c>
      <c r="E492" s="156" t="s">
        <v>1</v>
      </c>
      <c r="F492" s="157" t="s">
        <v>638</v>
      </c>
      <c r="H492" s="158">
        <v>176.49299999999999</v>
      </c>
      <c r="I492" s="159"/>
      <c r="L492" s="155"/>
      <c r="M492" s="160"/>
      <c r="T492" s="161"/>
      <c r="AT492" s="156" t="s">
        <v>144</v>
      </c>
      <c r="AU492" s="156" t="s">
        <v>82</v>
      </c>
      <c r="AV492" s="13" t="s">
        <v>82</v>
      </c>
      <c r="AW492" s="13" t="s">
        <v>30</v>
      </c>
      <c r="AX492" s="13" t="s">
        <v>73</v>
      </c>
      <c r="AY492" s="156" t="s">
        <v>135</v>
      </c>
    </row>
    <row r="493" spans="2:65" s="12" customFormat="1" ht="10.199999999999999">
      <c r="B493" s="148"/>
      <c r="D493" s="149" t="s">
        <v>144</v>
      </c>
      <c r="E493" s="150" t="s">
        <v>1</v>
      </c>
      <c r="F493" s="151" t="s">
        <v>675</v>
      </c>
      <c r="H493" s="150" t="s">
        <v>1</v>
      </c>
      <c r="I493" s="152"/>
      <c r="L493" s="148"/>
      <c r="M493" s="153"/>
      <c r="T493" s="154"/>
      <c r="AT493" s="150" t="s">
        <v>144</v>
      </c>
      <c r="AU493" s="150" t="s">
        <v>82</v>
      </c>
      <c r="AV493" s="12" t="s">
        <v>80</v>
      </c>
      <c r="AW493" s="12" t="s">
        <v>30</v>
      </c>
      <c r="AX493" s="12" t="s">
        <v>73</v>
      </c>
      <c r="AY493" s="150" t="s">
        <v>135</v>
      </c>
    </row>
    <row r="494" spans="2:65" s="13" customFormat="1" ht="10.199999999999999">
      <c r="B494" s="155"/>
      <c r="D494" s="149" t="s">
        <v>144</v>
      </c>
      <c r="E494" s="156" t="s">
        <v>1</v>
      </c>
      <c r="F494" s="157" t="s">
        <v>676</v>
      </c>
      <c r="H494" s="158">
        <v>201.21600000000001</v>
      </c>
      <c r="I494" s="159"/>
      <c r="L494" s="155"/>
      <c r="M494" s="160"/>
      <c r="T494" s="161"/>
      <c r="AT494" s="156" t="s">
        <v>144</v>
      </c>
      <c r="AU494" s="156" t="s">
        <v>82</v>
      </c>
      <c r="AV494" s="13" t="s">
        <v>82</v>
      </c>
      <c r="AW494" s="13" t="s">
        <v>30</v>
      </c>
      <c r="AX494" s="13" t="s">
        <v>73</v>
      </c>
      <c r="AY494" s="156" t="s">
        <v>135</v>
      </c>
    </row>
    <row r="495" spans="2:65" s="14" customFormat="1" ht="10.199999999999999">
      <c r="B495" s="162"/>
      <c r="D495" s="149" t="s">
        <v>144</v>
      </c>
      <c r="E495" s="163" t="s">
        <v>1</v>
      </c>
      <c r="F495" s="164" t="s">
        <v>147</v>
      </c>
      <c r="H495" s="165">
        <v>377.709</v>
      </c>
      <c r="I495" s="166"/>
      <c r="L495" s="162"/>
      <c r="M495" s="167"/>
      <c r="T495" s="168"/>
      <c r="AT495" s="163" t="s">
        <v>144</v>
      </c>
      <c r="AU495" s="163" t="s">
        <v>82</v>
      </c>
      <c r="AV495" s="14" t="s">
        <v>142</v>
      </c>
      <c r="AW495" s="14" t="s">
        <v>30</v>
      </c>
      <c r="AX495" s="14" t="s">
        <v>80</v>
      </c>
      <c r="AY495" s="163" t="s">
        <v>135</v>
      </c>
    </row>
    <row r="496" spans="2:65" s="1" customFormat="1" ht="44.25" customHeight="1">
      <c r="B496" s="133"/>
      <c r="C496" s="180" t="s">
        <v>677</v>
      </c>
      <c r="D496" s="180" t="s">
        <v>492</v>
      </c>
      <c r="E496" s="181" t="s">
        <v>678</v>
      </c>
      <c r="F496" s="182" t="s">
        <v>679</v>
      </c>
      <c r="G496" s="183" t="s">
        <v>150</v>
      </c>
      <c r="H496" s="184">
        <v>185.31700000000001</v>
      </c>
      <c r="I496" s="185"/>
      <c r="J496" s="186">
        <f>ROUND(I496*H496,2)</f>
        <v>0</v>
      </c>
      <c r="K496" s="187"/>
      <c r="L496" s="188"/>
      <c r="M496" s="189" t="s">
        <v>1</v>
      </c>
      <c r="N496" s="190" t="s">
        <v>38</v>
      </c>
      <c r="P496" s="144">
        <f>O496*H496</f>
        <v>0</v>
      </c>
      <c r="Q496" s="144">
        <v>1.3999999999999999E-4</v>
      </c>
      <c r="R496" s="144">
        <f>Q496*H496</f>
        <v>2.594438E-2</v>
      </c>
      <c r="S496" s="144">
        <v>0</v>
      </c>
      <c r="T496" s="145">
        <f>S496*H496</f>
        <v>0</v>
      </c>
      <c r="AR496" s="146" t="s">
        <v>245</v>
      </c>
      <c r="AT496" s="146" t="s">
        <v>492</v>
      </c>
      <c r="AU496" s="146" t="s">
        <v>82</v>
      </c>
      <c r="AY496" s="17" t="s">
        <v>135</v>
      </c>
      <c r="BE496" s="147">
        <f>IF(N496="základní",J496,0)</f>
        <v>0</v>
      </c>
      <c r="BF496" s="147">
        <f>IF(N496="snížená",J496,0)</f>
        <v>0</v>
      </c>
      <c r="BG496" s="147">
        <f>IF(N496="zákl. přenesená",J496,0)</f>
        <v>0</v>
      </c>
      <c r="BH496" s="147">
        <f>IF(N496="sníž. přenesená",J496,0)</f>
        <v>0</v>
      </c>
      <c r="BI496" s="147">
        <f>IF(N496="nulová",J496,0)</f>
        <v>0</v>
      </c>
      <c r="BJ496" s="17" t="s">
        <v>80</v>
      </c>
      <c r="BK496" s="147">
        <f>ROUND(I496*H496,2)</f>
        <v>0</v>
      </c>
      <c r="BL496" s="17" t="s">
        <v>188</v>
      </c>
      <c r="BM496" s="146" t="s">
        <v>680</v>
      </c>
    </row>
    <row r="497" spans="2:65" s="13" customFormat="1" ht="10.199999999999999">
      <c r="B497" s="155"/>
      <c r="D497" s="149" t="s">
        <v>144</v>
      </c>
      <c r="E497" s="156" t="s">
        <v>1</v>
      </c>
      <c r="F497" s="157" t="s">
        <v>644</v>
      </c>
      <c r="H497" s="158">
        <v>185.31700000000001</v>
      </c>
      <c r="I497" s="159"/>
      <c r="L497" s="155"/>
      <c r="M497" s="160"/>
      <c r="T497" s="161"/>
      <c r="AT497" s="156" t="s">
        <v>144</v>
      </c>
      <c r="AU497" s="156" t="s">
        <v>82</v>
      </c>
      <c r="AV497" s="13" t="s">
        <v>82</v>
      </c>
      <c r="AW497" s="13" t="s">
        <v>30</v>
      </c>
      <c r="AX497" s="13" t="s">
        <v>80</v>
      </c>
      <c r="AY497" s="156" t="s">
        <v>135</v>
      </c>
    </row>
    <row r="498" spans="2:65" s="1" customFormat="1" ht="37.799999999999997" customHeight="1">
      <c r="B498" s="133"/>
      <c r="C498" s="180" t="s">
        <v>681</v>
      </c>
      <c r="D498" s="180" t="s">
        <v>492</v>
      </c>
      <c r="E498" s="181" t="s">
        <v>682</v>
      </c>
      <c r="F498" s="182" t="s">
        <v>683</v>
      </c>
      <c r="G498" s="183" t="s">
        <v>150</v>
      </c>
      <c r="H498" s="184">
        <v>211.27699999999999</v>
      </c>
      <c r="I498" s="185"/>
      <c r="J498" s="186">
        <f>ROUND(I498*H498,2)</f>
        <v>0</v>
      </c>
      <c r="K498" s="187"/>
      <c r="L498" s="188"/>
      <c r="M498" s="189" t="s">
        <v>1</v>
      </c>
      <c r="N498" s="190" t="s">
        <v>38</v>
      </c>
      <c r="P498" s="144">
        <f>O498*H498</f>
        <v>0</v>
      </c>
      <c r="Q498" s="144">
        <v>2.5000000000000001E-4</v>
      </c>
      <c r="R498" s="144">
        <f>Q498*H498</f>
        <v>5.2819249999999998E-2</v>
      </c>
      <c r="S498" s="144">
        <v>0</v>
      </c>
      <c r="T498" s="145">
        <f>S498*H498</f>
        <v>0</v>
      </c>
      <c r="AR498" s="146" t="s">
        <v>245</v>
      </c>
      <c r="AT498" s="146" t="s">
        <v>492</v>
      </c>
      <c r="AU498" s="146" t="s">
        <v>82</v>
      </c>
      <c r="AY498" s="17" t="s">
        <v>135</v>
      </c>
      <c r="BE498" s="147">
        <f>IF(N498="základní",J498,0)</f>
        <v>0</v>
      </c>
      <c r="BF498" s="147">
        <f>IF(N498="snížená",J498,0)</f>
        <v>0</v>
      </c>
      <c r="BG498" s="147">
        <f>IF(N498="zákl. přenesená",J498,0)</f>
        <v>0</v>
      </c>
      <c r="BH498" s="147">
        <f>IF(N498="sníž. přenesená",J498,0)</f>
        <v>0</v>
      </c>
      <c r="BI498" s="147">
        <f>IF(N498="nulová",J498,0)</f>
        <v>0</v>
      </c>
      <c r="BJ498" s="17" t="s">
        <v>80</v>
      </c>
      <c r="BK498" s="147">
        <f>ROUND(I498*H498,2)</f>
        <v>0</v>
      </c>
      <c r="BL498" s="17" t="s">
        <v>188</v>
      </c>
      <c r="BM498" s="146" t="s">
        <v>684</v>
      </c>
    </row>
    <row r="499" spans="2:65" s="12" customFormat="1" ht="10.199999999999999">
      <c r="B499" s="148"/>
      <c r="D499" s="149" t="s">
        <v>144</v>
      </c>
      <c r="E499" s="150" t="s">
        <v>1</v>
      </c>
      <c r="F499" s="151" t="s">
        <v>675</v>
      </c>
      <c r="H499" s="150" t="s">
        <v>1</v>
      </c>
      <c r="I499" s="152"/>
      <c r="L499" s="148"/>
      <c r="M499" s="153"/>
      <c r="T499" s="154"/>
      <c r="AT499" s="150" t="s">
        <v>144</v>
      </c>
      <c r="AU499" s="150" t="s">
        <v>82</v>
      </c>
      <c r="AV499" s="12" t="s">
        <v>80</v>
      </c>
      <c r="AW499" s="12" t="s">
        <v>30</v>
      </c>
      <c r="AX499" s="12" t="s">
        <v>73</v>
      </c>
      <c r="AY499" s="150" t="s">
        <v>135</v>
      </c>
    </row>
    <row r="500" spans="2:65" s="13" customFormat="1" ht="10.199999999999999">
      <c r="B500" s="155"/>
      <c r="D500" s="149" t="s">
        <v>144</v>
      </c>
      <c r="E500" s="156" t="s">
        <v>1</v>
      </c>
      <c r="F500" s="157" t="s">
        <v>685</v>
      </c>
      <c r="H500" s="158">
        <v>211.27699999999999</v>
      </c>
      <c r="I500" s="159"/>
      <c r="L500" s="155"/>
      <c r="M500" s="160"/>
      <c r="T500" s="161"/>
      <c r="AT500" s="156" t="s">
        <v>144</v>
      </c>
      <c r="AU500" s="156" t="s">
        <v>82</v>
      </c>
      <c r="AV500" s="13" t="s">
        <v>82</v>
      </c>
      <c r="AW500" s="13" t="s">
        <v>30</v>
      </c>
      <c r="AX500" s="13" t="s">
        <v>73</v>
      </c>
      <c r="AY500" s="156" t="s">
        <v>135</v>
      </c>
    </row>
    <row r="501" spans="2:65" s="14" customFormat="1" ht="10.199999999999999">
      <c r="B501" s="162"/>
      <c r="D501" s="149" t="s">
        <v>144</v>
      </c>
      <c r="E501" s="163" t="s">
        <v>1</v>
      </c>
      <c r="F501" s="164" t="s">
        <v>147</v>
      </c>
      <c r="H501" s="165">
        <v>211.27699999999999</v>
      </c>
      <c r="I501" s="166"/>
      <c r="L501" s="162"/>
      <c r="M501" s="167"/>
      <c r="T501" s="168"/>
      <c r="AT501" s="163" t="s">
        <v>144</v>
      </c>
      <c r="AU501" s="163" t="s">
        <v>82</v>
      </c>
      <c r="AV501" s="14" t="s">
        <v>142</v>
      </c>
      <c r="AW501" s="14" t="s">
        <v>30</v>
      </c>
      <c r="AX501" s="14" t="s">
        <v>80</v>
      </c>
      <c r="AY501" s="163" t="s">
        <v>135</v>
      </c>
    </row>
    <row r="502" spans="2:65" s="1" customFormat="1" ht="24.15" customHeight="1">
      <c r="B502" s="133"/>
      <c r="C502" s="134" t="s">
        <v>686</v>
      </c>
      <c r="D502" s="134" t="s">
        <v>138</v>
      </c>
      <c r="E502" s="135" t="s">
        <v>687</v>
      </c>
      <c r="F502" s="136" t="s">
        <v>688</v>
      </c>
      <c r="G502" s="137" t="s">
        <v>238</v>
      </c>
      <c r="H502" s="138">
        <v>1.0169999999999999</v>
      </c>
      <c r="I502" s="139"/>
      <c r="J502" s="140">
        <f>ROUND(I502*H502,2)</f>
        <v>0</v>
      </c>
      <c r="K502" s="141"/>
      <c r="L502" s="32"/>
      <c r="M502" s="142" t="s">
        <v>1</v>
      </c>
      <c r="N502" s="143" t="s">
        <v>38</v>
      </c>
      <c r="P502" s="144">
        <f>O502*H502</f>
        <v>0</v>
      </c>
      <c r="Q502" s="144">
        <v>0</v>
      </c>
      <c r="R502" s="144">
        <f>Q502*H502</f>
        <v>0</v>
      </c>
      <c r="S502" s="144">
        <v>0</v>
      </c>
      <c r="T502" s="145">
        <f>S502*H502</f>
        <v>0</v>
      </c>
      <c r="AR502" s="146" t="s">
        <v>188</v>
      </c>
      <c r="AT502" s="146" t="s">
        <v>138</v>
      </c>
      <c r="AU502" s="146" t="s">
        <v>82</v>
      </c>
      <c r="AY502" s="17" t="s">
        <v>135</v>
      </c>
      <c r="BE502" s="147">
        <f>IF(N502="základní",J502,0)</f>
        <v>0</v>
      </c>
      <c r="BF502" s="147">
        <f>IF(N502="snížená",J502,0)</f>
        <v>0</v>
      </c>
      <c r="BG502" s="147">
        <f>IF(N502="zákl. přenesená",J502,0)</f>
        <v>0</v>
      </c>
      <c r="BH502" s="147">
        <f>IF(N502="sníž. přenesená",J502,0)</f>
        <v>0</v>
      </c>
      <c r="BI502" s="147">
        <f>IF(N502="nulová",J502,0)</f>
        <v>0</v>
      </c>
      <c r="BJ502" s="17" t="s">
        <v>80</v>
      </c>
      <c r="BK502" s="147">
        <f>ROUND(I502*H502,2)</f>
        <v>0</v>
      </c>
      <c r="BL502" s="17" t="s">
        <v>188</v>
      </c>
      <c r="BM502" s="146" t="s">
        <v>689</v>
      </c>
    </row>
    <row r="503" spans="2:65" s="11" customFormat="1" ht="22.8" customHeight="1">
      <c r="B503" s="121"/>
      <c r="D503" s="122" t="s">
        <v>72</v>
      </c>
      <c r="E503" s="131" t="s">
        <v>690</v>
      </c>
      <c r="F503" s="131" t="s">
        <v>691</v>
      </c>
      <c r="I503" s="124"/>
      <c r="J503" s="132">
        <f>BK503</f>
        <v>0</v>
      </c>
      <c r="L503" s="121"/>
      <c r="M503" s="126"/>
      <c r="P503" s="127">
        <f>SUM(P504:P554)</f>
        <v>0</v>
      </c>
      <c r="R503" s="127">
        <f>SUM(R504:R554)</f>
        <v>0.32276139999999998</v>
      </c>
      <c r="T503" s="128">
        <f>SUM(T504:T554)</f>
        <v>0</v>
      </c>
      <c r="AR503" s="122" t="s">
        <v>82</v>
      </c>
      <c r="AT503" s="129" t="s">
        <v>72</v>
      </c>
      <c r="AU503" s="129" t="s">
        <v>80</v>
      </c>
      <c r="AY503" s="122" t="s">
        <v>135</v>
      </c>
      <c r="BK503" s="130">
        <f>SUM(BK504:BK554)</f>
        <v>0</v>
      </c>
    </row>
    <row r="504" spans="2:65" s="1" customFormat="1" ht="33" customHeight="1">
      <c r="B504" s="133"/>
      <c r="C504" s="134" t="s">
        <v>613</v>
      </c>
      <c r="D504" s="134" t="s">
        <v>138</v>
      </c>
      <c r="E504" s="135" t="s">
        <v>692</v>
      </c>
      <c r="F504" s="136" t="s">
        <v>693</v>
      </c>
      <c r="G504" s="137" t="s">
        <v>141</v>
      </c>
      <c r="H504" s="138">
        <v>7.5439999999999996</v>
      </c>
      <c r="I504" s="139"/>
      <c r="J504" s="140">
        <f>ROUND(I504*H504,2)</f>
        <v>0</v>
      </c>
      <c r="K504" s="141"/>
      <c r="L504" s="32"/>
      <c r="M504" s="142" t="s">
        <v>1</v>
      </c>
      <c r="N504" s="143" t="s">
        <v>38</v>
      </c>
      <c r="P504" s="144">
        <f>O504*H504</f>
        <v>0</v>
      </c>
      <c r="Q504" s="144">
        <v>1.08E-3</v>
      </c>
      <c r="R504" s="144">
        <f>Q504*H504</f>
        <v>8.1475200000000001E-3</v>
      </c>
      <c r="S504" s="144">
        <v>0</v>
      </c>
      <c r="T504" s="145">
        <f>S504*H504</f>
        <v>0</v>
      </c>
      <c r="AR504" s="146" t="s">
        <v>188</v>
      </c>
      <c r="AT504" s="146" t="s">
        <v>138</v>
      </c>
      <c r="AU504" s="146" t="s">
        <v>82</v>
      </c>
      <c r="AY504" s="17" t="s">
        <v>135</v>
      </c>
      <c r="BE504" s="147">
        <f>IF(N504="základní",J504,0)</f>
        <v>0</v>
      </c>
      <c r="BF504" s="147">
        <f>IF(N504="snížená",J504,0)</f>
        <v>0</v>
      </c>
      <c r="BG504" s="147">
        <f>IF(N504="zákl. přenesená",J504,0)</f>
        <v>0</v>
      </c>
      <c r="BH504" s="147">
        <f>IF(N504="sníž. přenesená",J504,0)</f>
        <v>0</v>
      </c>
      <c r="BI504" s="147">
        <f>IF(N504="nulová",J504,0)</f>
        <v>0</v>
      </c>
      <c r="BJ504" s="17" t="s">
        <v>80</v>
      </c>
      <c r="BK504" s="147">
        <f>ROUND(I504*H504,2)</f>
        <v>0</v>
      </c>
      <c r="BL504" s="17" t="s">
        <v>188</v>
      </c>
      <c r="BM504" s="146" t="s">
        <v>694</v>
      </c>
    </row>
    <row r="505" spans="2:65" s="13" customFormat="1" ht="10.199999999999999">
      <c r="B505" s="155"/>
      <c r="D505" s="149" t="s">
        <v>144</v>
      </c>
      <c r="E505" s="156" t="s">
        <v>1</v>
      </c>
      <c r="F505" s="157" t="s">
        <v>695</v>
      </c>
      <c r="H505" s="158">
        <v>7.5439999999999996</v>
      </c>
      <c r="I505" s="159"/>
      <c r="L505" s="155"/>
      <c r="M505" s="160"/>
      <c r="T505" s="161"/>
      <c r="AT505" s="156" t="s">
        <v>144</v>
      </c>
      <c r="AU505" s="156" t="s">
        <v>82</v>
      </c>
      <c r="AV505" s="13" t="s">
        <v>82</v>
      </c>
      <c r="AW505" s="13" t="s">
        <v>30</v>
      </c>
      <c r="AX505" s="13" t="s">
        <v>80</v>
      </c>
      <c r="AY505" s="156" t="s">
        <v>135</v>
      </c>
    </row>
    <row r="506" spans="2:65" s="1" customFormat="1" ht="24.15" customHeight="1">
      <c r="B506" s="133"/>
      <c r="C506" s="134" t="s">
        <v>696</v>
      </c>
      <c r="D506" s="134" t="s">
        <v>138</v>
      </c>
      <c r="E506" s="135" t="s">
        <v>697</v>
      </c>
      <c r="F506" s="136" t="s">
        <v>698</v>
      </c>
      <c r="G506" s="137" t="s">
        <v>150</v>
      </c>
      <c r="H506" s="138">
        <v>40.667999999999999</v>
      </c>
      <c r="I506" s="139"/>
      <c r="J506" s="140">
        <f>ROUND(I506*H506,2)</f>
        <v>0</v>
      </c>
      <c r="K506" s="141"/>
      <c r="L506" s="32"/>
      <c r="M506" s="142" t="s">
        <v>1</v>
      </c>
      <c r="N506" s="143" t="s">
        <v>38</v>
      </c>
      <c r="P506" s="144">
        <f>O506*H506</f>
        <v>0</v>
      </c>
      <c r="Q506" s="144">
        <v>0</v>
      </c>
      <c r="R506" s="144">
        <f>Q506*H506</f>
        <v>0</v>
      </c>
      <c r="S506" s="144">
        <v>0</v>
      </c>
      <c r="T506" s="145">
        <f>S506*H506</f>
        <v>0</v>
      </c>
      <c r="AR506" s="146" t="s">
        <v>188</v>
      </c>
      <c r="AT506" s="146" t="s">
        <v>138</v>
      </c>
      <c r="AU506" s="146" t="s">
        <v>82</v>
      </c>
      <c r="AY506" s="17" t="s">
        <v>135</v>
      </c>
      <c r="BE506" s="147">
        <f>IF(N506="základní",J506,0)</f>
        <v>0</v>
      </c>
      <c r="BF506" s="147">
        <f>IF(N506="snížená",J506,0)</f>
        <v>0</v>
      </c>
      <c r="BG506" s="147">
        <f>IF(N506="zákl. přenesená",J506,0)</f>
        <v>0</v>
      </c>
      <c r="BH506" s="147">
        <f>IF(N506="sníž. přenesená",J506,0)</f>
        <v>0</v>
      </c>
      <c r="BI506" s="147">
        <f>IF(N506="nulová",J506,0)</f>
        <v>0</v>
      </c>
      <c r="BJ506" s="17" t="s">
        <v>80</v>
      </c>
      <c r="BK506" s="147">
        <f>ROUND(I506*H506,2)</f>
        <v>0</v>
      </c>
      <c r="BL506" s="17" t="s">
        <v>188</v>
      </c>
      <c r="BM506" s="146" t="s">
        <v>699</v>
      </c>
    </row>
    <row r="507" spans="2:65" s="12" customFormat="1" ht="10.199999999999999">
      <c r="B507" s="148"/>
      <c r="D507" s="149" t="s">
        <v>144</v>
      </c>
      <c r="E507" s="150" t="s">
        <v>1</v>
      </c>
      <c r="F507" s="151" t="s">
        <v>481</v>
      </c>
      <c r="H507" s="150" t="s">
        <v>1</v>
      </c>
      <c r="I507" s="152"/>
      <c r="L507" s="148"/>
      <c r="M507" s="153"/>
      <c r="T507" s="154"/>
      <c r="AT507" s="150" t="s">
        <v>144</v>
      </c>
      <c r="AU507" s="150" t="s">
        <v>82</v>
      </c>
      <c r="AV507" s="12" t="s">
        <v>80</v>
      </c>
      <c r="AW507" s="12" t="s">
        <v>30</v>
      </c>
      <c r="AX507" s="12" t="s">
        <v>73</v>
      </c>
      <c r="AY507" s="150" t="s">
        <v>135</v>
      </c>
    </row>
    <row r="508" spans="2:65" s="13" customFormat="1" ht="20.399999999999999">
      <c r="B508" s="155"/>
      <c r="D508" s="149" t="s">
        <v>144</v>
      </c>
      <c r="E508" s="156" t="s">
        <v>1</v>
      </c>
      <c r="F508" s="157" t="s">
        <v>482</v>
      </c>
      <c r="H508" s="158">
        <v>40.667999999999999</v>
      </c>
      <c r="I508" s="159"/>
      <c r="L508" s="155"/>
      <c r="M508" s="160"/>
      <c r="T508" s="161"/>
      <c r="AT508" s="156" t="s">
        <v>144</v>
      </c>
      <c r="AU508" s="156" t="s">
        <v>82</v>
      </c>
      <c r="AV508" s="13" t="s">
        <v>82</v>
      </c>
      <c r="AW508" s="13" t="s">
        <v>30</v>
      </c>
      <c r="AX508" s="13" t="s">
        <v>73</v>
      </c>
      <c r="AY508" s="156" t="s">
        <v>135</v>
      </c>
    </row>
    <row r="509" spans="2:65" s="14" customFormat="1" ht="10.199999999999999">
      <c r="B509" s="162"/>
      <c r="D509" s="149" t="s">
        <v>144</v>
      </c>
      <c r="E509" s="163" t="s">
        <v>1</v>
      </c>
      <c r="F509" s="164" t="s">
        <v>147</v>
      </c>
      <c r="H509" s="165">
        <v>40.667999999999999</v>
      </c>
      <c r="I509" s="166"/>
      <c r="L509" s="162"/>
      <c r="M509" s="167"/>
      <c r="T509" s="168"/>
      <c r="AT509" s="163" t="s">
        <v>144</v>
      </c>
      <c r="AU509" s="163" t="s">
        <v>82</v>
      </c>
      <c r="AV509" s="14" t="s">
        <v>142</v>
      </c>
      <c r="AW509" s="14" t="s">
        <v>30</v>
      </c>
      <c r="AX509" s="14" t="s">
        <v>80</v>
      </c>
      <c r="AY509" s="163" t="s">
        <v>135</v>
      </c>
    </row>
    <row r="510" spans="2:65" s="1" customFormat="1" ht="24.15" customHeight="1">
      <c r="B510" s="133"/>
      <c r="C510" s="134" t="s">
        <v>619</v>
      </c>
      <c r="D510" s="134" t="s">
        <v>138</v>
      </c>
      <c r="E510" s="135" t="s">
        <v>700</v>
      </c>
      <c r="F510" s="136" t="s">
        <v>701</v>
      </c>
      <c r="G510" s="137" t="s">
        <v>150</v>
      </c>
      <c r="H510" s="138">
        <v>201.21600000000001</v>
      </c>
      <c r="I510" s="139"/>
      <c r="J510" s="140">
        <f>ROUND(I510*H510,2)</f>
        <v>0</v>
      </c>
      <c r="K510" s="141"/>
      <c r="L510" s="32"/>
      <c r="M510" s="142" t="s">
        <v>1</v>
      </c>
      <c r="N510" s="143" t="s">
        <v>38</v>
      </c>
      <c r="P510" s="144">
        <f>O510*H510</f>
        <v>0</v>
      </c>
      <c r="Q510" s="144">
        <v>0</v>
      </c>
      <c r="R510" s="144">
        <f>Q510*H510</f>
        <v>0</v>
      </c>
      <c r="S510" s="144">
        <v>0</v>
      </c>
      <c r="T510" s="145">
        <f>S510*H510</f>
        <v>0</v>
      </c>
      <c r="AR510" s="146" t="s">
        <v>188</v>
      </c>
      <c r="AT510" s="146" t="s">
        <v>138</v>
      </c>
      <c r="AU510" s="146" t="s">
        <v>82</v>
      </c>
      <c r="AY510" s="17" t="s">
        <v>135</v>
      </c>
      <c r="BE510" s="147">
        <f>IF(N510="základní",J510,0)</f>
        <v>0</v>
      </c>
      <c r="BF510" s="147">
        <f>IF(N510="snížená",J510,0)</f>
        <v>0</v>
      </c>
      <c r="BG510" s="147">
        <f>IF(N510="zákl. přenesená",J510,0)</f>
        <v>0</v>
      </c>
      <c r="BH510" s="147">
        <f>IF(N510="sníž. přenesená",J510,0)</f>
        <v>0</v>
      </c>
      <c r="BI510" s="147">
        <f>IF(N510="nulová",J510,0)</f>
        <v>0</v>
      </c>
      <c r="BJ510" s="17" t="s">
        <v>80</v>
      </c>
      <c r="BK510" s="147">
        <f>ROUND(I510*H510,2)</f>
        <v>0</v>
      </c>
      <c r="BL510" s="17" t="s">
        <v>188</v>
      </c>
      <c r="BM510" s="146" t="s">
        <v>702</v>
      </c>
    </row>
    <row r="511" spans="2:65" s="13" customFormat="1" ht="10.199999999999999">
      <c r="B511" s="155"/>
      <c r="D511" s="149" t="s">
        <v>144</v>
      </c>
      <c r="E511" s="156" t="s">
        <v>1</v>
      </c>
      <c r="F511" s="157" t="s">
        <v>676</v>
      </c>
      <c r="H511" s="158">
        <v>201.21600000000001</v>
      </c>
      <c r="I511" s="159"/>
      <c r="L511" s="155"/>
      <c r="M511" s="160"/>
      <c r="T511" s="161"/>
      <c r="AT511" s="156" t="s">
        <v>144</v>
      </c>
      <c r="AU511" s="156" t="s">
        <v>82</v>
      </c>
      <c r="AV511" s="13" t="s">
        <v>82</v>
      </c>
      <c r="AW511" s="13" t="s">
        <v>30</v>
      </c>
      <c r="AX511" s="13" t="s">
        <v>73</v>
      </c>
      <c r="AY511" s="156" t="s">
        <v>135</v>
      </c>
    </row>
    <row r="512" spans="2:65" s="14" customFormat="1" ht="10.199999999999999">
      <c r="B512" s="162"/>
      <c r="D512" s="149" t="s">
        <v>144</v>
      </c>
      <c r="E512" s="163" t="s">
        <v>1</v>
      </c>
      <c r="F512" s="164" t="s">
        <v>147</v>
      </c>
      <c r="H512" s="165">
        <v>201.21600000000001</v>
      </c>
      <c r="I512" s="166"/>
      <c r="L512" s="162"/>
      <c r="M512" s="167"/>
      <c r="T512" s="168"/>
      <c r="AT512" s="163" t="s">
        <v>144</v>
      </c>
      <c r="AU512" s="163" t="s">
        <v>82</v>
      </c>
      <c r="AV512" s="14" t="s">
        <v>142</v>
      </c>
      <c r="AW512" s="14" t="s">
        <v>30</v>
      </c>
      <c r="AX512" s="14" t="s">
        <v>80</v>
      </c>
      <c r="AY512" s="163" t="s">
        <v>135</v>
      </c>
    </row>
    <row r="513" spans="2:65" s="1" customFormat="1" ht="21.75" customHeight="1">
      <c r="B513" s="133"/>
      <c r="C513" s="180" t="s">
        <v>703</v>
      </c>
      <c r="D513" s="180" t="s">
        <v>492</v>
      </c>
      <c r="E513" s="181" t="s">
        <v>704</v>
      </c>
      <c r="F513" s="182" t="s">
        <v>705</v>
      </c>
      <c r="G513" s="183" t="s">
        <v>141</v>
      </c>
      <c r="H513" s="184">
        <v>5.3120000000000003</v>
      </c>
      <c r="I513" s="185"/>
      <c r="J513" s="186">
        <f>ROUND(I513*H513,2)</f>
        <v>0</v>
      </c>
      <c r="K513" s="187"/>
      <c r="L513" s="188"/>
      <c r="M513" s="189" t="s">
        <v>1</v>
      </c>
      <c r="N513" s="190" t="s">
        <v>38</v>
      </c>
      <c r="P513" s="144">
        <f>O513*H513</f>
        <v>0</v>
      </c>
      <c r="Q513" s="144">
        <v>0</v>
      </c>
      <c r="R513" s="144">
        <f>Q513*H513</f>
        <v>0</v>
      </c>
      <c r="S513" s="144">
        <v>0</v>
      </c>
      <c r="T513" s="145">
        <f>S513*H513</f>
        <v>0</v>
      </c>
      <c r="AR513" s="146" t="s">
        <v>245</v>
      </c>
      <c r="AT513" s="146" t="s">
        <v>492</v>
      </c>
      <c r="AU513" s="146" t="s">
        <v>82</v>
      </c>
      <c r="AY513" s="17" t="s">
        <v>135</v>
      </c>
      <c r="BE513" s="147">
        <f>IF(N513="základní",J513,0)</f>
        <v>0</v>
      </c>
      <c r="BF513" s="147">
        <f>IF(N513="snížená",J513,0)</f>
        <v>0</v>
      </c>
      <c r="BG513" s="147">
        <f>IF(N513="zákl. přenesená",J513,0)</f>
        <v>0</v>
      </c>
      <c r="BH513" s="147">
        <f>IF(N513="sníž. přenesená",J513,0)</f>
        <v>0</v>
      </c>
      <c r="BI513" s="147">
        <f>IF(N513="nulová",J513,0)</f>
        <v>0</v>
      </c>
      <c r="BJ513" s="17" t="s">
        <v>80</v>
      </c>
      <c r="BK513" s="147">
        <f>ROUND(I513*H513,2)</f>
        <v>0</v>
      </c>
      <c r="BL513" s="17" t="s">
        <v>188</v>
      </c>
      <c r="BM513" s="146" t="s">
        <v>706</v>
      </c>
    </row>
    <row r="514" spans="2:65" s="13" customFormat="1" ht="10.199999999999999">
      <c r="B514" s="155"/>
      <c r="D514" s="149" t="s">
        <v>144</v>
      </c>
      <c r="E514" s="156" t="s">
        <v>1</v>
      </c>
      <c r="F514" s="157" t="s">
        <v>707</v>
      </c>
      <c r="H514" s="158">
        <v>5.3120000000000003</v>
      </c>
      <c r="I514" s="159"/>
      <c r="L514" s="155"/>
      <c r="M514" s="160"/>
      <c r="T514" s="161"/>
      <c r="AT514" s="156" t="s">
        <v>144</v>
      </c>
      <c r="AU514" s="156" t="s">
        <v>82</v>
      </c>
      <c r="AV514" s="13" t="s">
        <v>82</v>
      </c>
      <c r="AW514" s="13" t="s">
        <v>30</v>
      </c>
      <c r="AX514" s="13" t="s">
        <v>73</v>
      </c>
      <c r="AY514" s="156" t="s">
        <v>135</v>
      </c>
    </row>
    <row r="515" spans="2:65" s="14" customFormat="1" ht="10.199999999999999">
      <c r="B515" s="162"/>
      <c r="D515" s="149" t="s">
        <v>144</v>
      </c>
      <c r="E515" s="163" t="s">
        <v>1</v>
      </c>
      <c r="F515" s="164" t="s">
        <v>147</v>
      </c>
      <c r="H515" s="165">
        <v>5.3120000000000003</v>
      </c>
      <c r="I515" s="166"/>
      <c r="L515" s="162"/>
      <c r="M515" s="167"/>
      <c r="T515" s="168"/>
      <c r="AT515" s="163" t="s">
        <v>144</v>
      </c>
      <c r="AU515" s="163" t="s">
        <v>82</v>
      </c>
      <c r="AV515" s="14" t="s">
        <v>142</v>
      </c>
      <c r="AW515" s="14" t="s">
        <v>30</v>
      </c>
      <c r="AX515" s="14" t="s">
        <v>80</v>
      </c>
      <c r="AY515" s="163" t="s">
        <v>135</v>
      </c>
    </row>
    <row r="516" spans="2:65" s="1" customFormat="1" ht="24.15" customHeight="1">
      <c r="B516" s="133"/>
      <c r="C516" s="134" t="s">
        <v>708</v>
      </c>
      <c r="D516" s="134" t="s">
        <v>138</v>
      </c>
      <c r="E516" s="135" t="s">
        <v>709</v>
      </c>
      <c r="F516" s="136" t="s">
        <v>710</v>
      </c>
      <c r="G516" s="137" t="s">
        <v>150</v>
      </c>
      <c r="H516" s="138">
        <v>201.21600000000001</v>
      </c>
      <c r="I516" s="139"/>
      <c r="J516" s="140">
        <f>ROUND(I516*H516,2)</f>
        <v>0</v>
      </c>
      <c r="K516" s="141"/>
      <c r="L516" s="32"/>
      <c r="M516" s="142" t="s">
        <v>1</v>
      </c>
      <c r="N516" s="143" t="s">
        <v>38</v>
      </c>
      <c r="P516" s="144">
        <f>O516*H516</f>
        <v>0</v>
      </c>
      <c r="Q516" s="144">
        <v>0</v>
      </c>
      <c r="R516" s="144">
        <f>Q516*H516</f>
        <v>0</v>
      </c>
      <c r="S516" s="144">
        <v>0</v>
      </c>
      <c r="T516" s="145">
        <f>S516*H516</f>
        <v>0</v>
      </c>
      <c r="AR516" s="146" t="s">
        <v>188</v>
      </c>
      <c r="AT516" s="146" t="s">
        <v>138</v>
      </c>
      <c r="AU516" s="146" t="s">
        <v>82</v>
      </c>
      <c r="AY516" s="17" t="s">
        <v>135</v>
      </c>
      <c r="BE516" s="147">
        <f>IF(N516="základní",J516,0)</f>
        <v>0</v>
      </c>
      <c r="BF516" s="147">
        <f>IF(N516="snížená",J516,0)</f>
        <v>0</v>
      </c>
      <c r="BG516" s="147">
        <f>IF(N516="zákl. přenesená",J516,0)</f>
        <v>0</v>
      </c>
      <c r="BH516" s="147">
        <f>IF(N516="sníž. přenesená",J516,0)</f>
        <v>0</v>
      </c>
      <c r="BI516" s="147">
        <f>IF(N516="nulová",J516,0)</f>
        <v>0</v>
      </c>
      <c r="BJ516" s="17" t="s">
        <v>80</v>
      </c>
      <c r="BK516" s="147">
        <f>ROUND(I516*H516,2)</f>
        <v>0</v>
      </c>
      <c r="BL516" s="17" t="s">
        <v>188</v>
      </c>
      <c r="BM516" s="146" t="s">
        <v>711</v>
      </c>
    </row>
    <row r="517" spans="2:65" s="13" customFormat="1" ht="10.199999999999999">
      <c r="B517" s="155"/>
      <c r="D517" s="149" t="s">
        <v>144</v>
      </c>
      <c r="E517" s="156" t="s">
        <v>1</v>
      </c>
      <c r="F517" s="157" t="s">
        <v>676</v>
      </c>
      <c r="H517" s="158">
        <v>201.21600000000001</v>
      </c>
      <c r="I517" s="159"/>
      <c r="L517" s="155"/>
      <c r="M517" s="160"/>
      <c r="T517" s="161"/>
      <c r="AT517" s="156" t="s">
        <v>144</v>
      </c>
      <c r="AU517" s="156" t="s">
        <v>82</v>
      </c>
      <c r="AV517" s="13" t="s">
        <v>82</v>
      </c>
      <c r="AW517" s="13" t="s">
        <v>30</v>
      </c>
      <c r="AX517" s="13" t="s">
        <v>73</v>
      </c>
      <c r="AY517" s="156" t="s">
        <v>135</v>
      </c>
    </row>
    <row r="518" spans="2:65" s="14" customFormat="1" ht="10.199999999999999">
      <c r="B518" s="162"/>
      <c r="D518" s="149" t="s">
        <v>144</v>
      </c>
      <c r="E518" s="163" t="s">
        <v>1</v>
      </c>
      <c r="F518" s="164" t="s">
        <v>147</v>
      </c>
      <c r="H518" s="165">
        <v>201.21600000000001</v>
      </c>
      <c r="I518" s="166"/>
      <c r="L518" s="162"/>
      <c r="M518" s="167"/>
      <c r="T518" s="168"/>
      <c r="AT518" s="163" t="s">
        <v>144</v>
      </c>
      <c r="AU518" s="163" t="s">
        <v>82</v>
      </c>
      <c r="AV518" s="14" t="s">
        <v>142</v>
      </c>
      <c r="AW518" s="14" t="s">
        <v>30</v>
      </c>
      <c r="AX518" s="14" t="s">
        <v>80</v>
      </c>
      <c r="AY518" s="163" t="s">
        <v>135</v>
      </c>
    </row>
    <row r="519" spans="2:65" s="1" customFormat="1" ht="16.5" customHeight="1">
      <c r="B519" s="133"/>
      <c r="C519" s="180" t="s">
        <v>712</v>
      </c>
      <c r="D519" s="180" t="s">
        <v>492</v>
      </c>
      <c r="E519" s="181" t="s">
        <v>713</v>
      </c>
      <c r="F519" s="182" t="s">
        <v>714</v>
      </c>
      <c r="G519" s="183" t="s">
        <v>141</v>
      </c>
      <c r="H519" s="184">
        <v>1.5620000000000001</v>
      </c>
      <c r="I519" s="185"/>
      <c r="J519" s="186">
        <f>ROUND(I519*H519,2)</f>
        <v>0</v>
      </c>
      <c r="K519" s="187"/>
      <c r="L519" s="188"/>
      <c r="M519" s="189" t="s">
        <v>1</v>
      </c>
      <c r="N519" s="190" t="s">
        <v>38</v>
      </c>
      <c r="P519" s="144">
        <f>O519*H519</f>
        <v>0</v>
      </c>
      <c r="Q519" s="144">
        <v>0</v>
      </c>
      <c r="R519" s="144">
        <f>Q519*H519</f>
        <v>0</v>
      </c>
      <c r="S519" s="144">
        <v>0</v>
      </c>
      <c r="T519" s="145">
        <f>S519*H519</f>
        <v>0</v>
      </c>
      <c r="AR519" s="146" t="s">
        <v>245</v>
      </c>
      <c r="AT519" s="146" t="s">
        <v>492</v>
      </c>
      <c r="AU519" s="146" t="s">
        <v>82</v>
      </c>
      <c r="AY519" s="17" t="s">
        <v>135</v>
      </c>
      <c r="BE519" s="147">
        <f>IF(N519="základní",J519,0)</f>
        <v>0</v>
      </c>
      <c r="BF519" s="147">
        <f>IF(N519="snížená",J519,0)</f>
        <v>0</v>
      </c>
      <c r="BG519" s="147">
        <f>IF(N519="zákl. přenesená",J519,0)</f>
        <v>0</v>
      </c>
      <c r="BH519" s="147">
        <f>IF(N519="sníž. přenesená",J519,0)</f>
        <v>0</v>
      </c>
      <c r="BI519" s="147">
        <f>IF(N519="nulová",J519,0)</f>
        <v>0</v>
      </c>
      <c r="BJ519" s="17" t="s">
        <v>80</v>
      </c>
      <c r="BK519" s="147">
        <f>ROUND(I519*H519,2)</f>
        <v>0</v>
      </c>
      <c r="BL519" s="17" t="s">
        <v>188</v>
      </c>
      <c r="BM519" s="146" t="s">
        <v>715</v>
      </c>
    </row>
    <row r="520" spans="2:65" s="13" customFormat="1" ht="10.199999999999999">
      <c r="B520" s="155"/>
      <c r="D520" s="149" t="s">
        <v>144</v>
      </c>
      <c r="E520" s="156" t="s">
        <v>1</v>
      </c>
      <c r="F520" s="157" t="s">
        <v>716</v>
      </c>
      <c r="H520" s="158">
        <v>1.5620000000000001</v>
      </c>
      <c r="I520" s="159"/>
      <c r="L520" s="155"/>
      <c r="M520" s="160"/>
      <c r="T520" s="161"/>
      <c r="AT520" s="156" t="s">
        <v>144</v>
      </c>
      <c r="AU520" s="156" t="s">
        <v>82</v>
      </c>
      <c r="AV520" s="13" t="s">
        <v>82</v>
      </c>
      <c r="AW520" s="13" t="s">
        <v>30</v>
      </c>
      <c r="AX520" s="13" t="s">
        <v>80</v>
      </c>
      <c r="AY520" s="156" t="s">
        <v>135</v>
      </c>
    </row>
    <row r="521" spans="2:65" s="1" customFormat="1" ht="24.15" customHeight="1">
      <c r="B521" s="133"/>
      <c r="C521" s="134" t="s">
        <v>717</v>
      </c>
      <c r="D521" s="134" t="s">
        <v>138</v>
      </c>
      <c r="E521" s="135" t="s">
        <v>718</v>
      </c>
      <c r="F521" s="136" t="s">
        <v>719</v>
      </c>
      <c r="G521" s="137" t="s">
        <v>207</v>
      </c>
      <c r="H521" s="138">
        <v>253.84</v>
      </c>
      <c r="I521" s="139"/>
      <c r="J521" s="140">
        <f>ROUND(I521*H521,2)</f>
        <v>0</v>
      </c>
      <c r="K521" s="141"/>
      <c r="L521" s="32"/>
      <c r="M521" s="142" t="s">
        <v>1</v>
      </c>
      <c r="N521" s="143" t="s">
        <v>38</v>
      </c>
      <c r="P521" s="144">
        <f>O521*H521</f>
        <v>0</v>
      </c>
      <c r="Q521" s="144">
        <v>0</v>
      </c>
      <c r="R521" s="144">
        <f>Q521*H521</f>
        <v>0</v>
      </c>
      <c r="S521" s="144">
        <v>0</v>
      </c>
      <c r="T521" s="145">
        <f>S521*H521</f>
        <v>0</v>
      </c>
      <c r="AR521" s="146" t="s">
        <v>188</v>
      </c>
      <c r="AT521" s="146" t="s">
        <v>138</v>
      </c>
      <c r="AU521" s="146" t="s">
        <v>82</v>
      </c>
      <c r="AY521" s="17" t="s">
        <v>135</v>
      </c>
      <c r="BE521" s="147">
        <f>IF(N521="základní",J521,0)</f>
        <v>0</v>
      </c>
      <c r="BF521" s="147">
        <f>IF(N521="snížená",J521,0)</f>
        <v>0</v>
      </c>
      <c r="BG521" s="147">
        <f>IF(N521="zákl. přenesená",J521,0)</f>
        <v>0</v>
      </c>
      <c r="BH521" s="147">
        <f>IF(N521="sníž. přenesená",J521,0)</f>
        <v>0</v>
      </c>
      <c r="BI521" s="147">
        <f>IF(N521="nulová",J521,0)</f>
        <v>0</v>
      </c>
      <c r="BJ521" s="17" t="s">
        <v>80</v>
      </c>
      <c r="BK521" s="147">
        <f>ROUND(I521*H521,2)</f>
        <v>0</v>
      </c>
      <c r="BL521" s="17" t="s">
        <v>188</v>
      </c>
      <c r="BM521" s="146" t="s">
        <v>720</v>
      </c>
    </row>
    <row r="522" spans="2:65" s="13" customFormat="1" ht="10.199999999999999">
      <c r="B522" s="155"/>
      <c r="D522" s="149" t="s">
        <v>144</v>
      </c>
      <c r="E522" s="156" t="s">
        <v>1</v>
      </c>
      <c r="F522" s="157" t="s">
        <v>721</v>
      </c>
      <c r="H522" s="158">
        <v>253.84</v>
      </c>
      <c r="I522" s="159"/>
      <c r="L522" s="155"/>
      <c r="M522" s="160"/>
      <c r="T522" s="161"/>
      <c r="AT522" s="156" t="s">
        <v>144</v>
      </c>
      <c r="AU522" s="156" t="s">
        <v>82</v>
      </c>
      <c r="AV522" s="13" t="s">
        <v>82</v>
      </c>
      <c r="AW522" s="13" t="s">
        <v>30</v>
      </c>
      <c r="AX522" s="13" t="s">
        <v>73</v>
      </c>
      <c r="AY522" s="156" t="s">
        <v>135</v>
      </c>
    </row>
    <row r="523" spans="2:65" s="14" customFormat="1" ht="10.199999999999999">
      <c r="B523" s="162"/>
      <c r="D523" s="149" t="s">
        <v>144</v>
      </c>
      <c r="E523" s="163" t="s">
        <v>1</v>
      </c>
      <c r="F523" s="164" t="s">
        <v>147</v>
      </c>
      <c r="H523" s="165">
        <v>253.84</v>
      </c>
      <c r="I523" s="166"/>
      <c r="L523" s="162"/>
      <c r="M523" s="167"/>
      <c r="T523" s="168"/>
      <c r="AT523" s="163" t="s">
        <v>144</v>
      </c>
      <c r="AU523" s="163" t="s">
        <v>82</v>
      </c>
      <c r="AV523" s="14" t="s">
        <v>142</v>
      </c>
      <c r="AW523" s="14" t="s">
        <v>30</v>
      </c>
      <c r="AX523" s="14" t="s">
        <v>80</v>
      </c>
      <c r="AY523" s="163" t="s">
        <v>135</v>
      </c>
    </row>
    <row r="524" spans="2:65" s="1" customFormat="1" ht="16.5" customHeight="1">
      <c r="B524" s="133"/>
      <c r="C524" s="180" t="s">
        <v>722</v>
      </c>
      <c r="D524" s="180" t="s">
        <v>492</v>
      </c>
      <c r="E524" s="181" t="s">
        <v>713</v>
      </c>
      <c r="F524" s="182" t="s">
        <v>714</v>
      </c>
      <c r="G524" s="183" t="s">
        <v>141</v>
      </c>
      <c r="H524" s="184">
        <v>0.67</v>
      </c>
      <c r="I524" s="185"/>
      <c r="J524" s="186">
        <f>ROUND(I524*H524,2)</f>
        <v>0</v>
      </c>
      <c r="K524" s="187"/>
      <c r="L524" s="188"/>
      <c r="M524" s="189" t="s">
        <v>1</v>
      </c>
      <c r="N524" s="190" t="s">
        <v>38</v>
      </c>
      <c r="P524" s="144">
        <f>O524*H524</f>
        <v>0</v>
      </c>
      <c r="Q524" s="144">
        <v>0</v>
      </c>
      <c r="R524" s="144">
        <f>Q524*H524</f>
        <v>0</v>
      </c>
      <c r="S524" s="144">
        <v>0</v>
      </c>
      <c r="T524" s="145">
        <f>S524*H524</f>
        <v>0</v>
      </c>
      <c r="AR524" s="146" t="s">
        <v>245</v>
      </c>
      <c r="AT524" s="146" t="s">
        <v>492</v>
      </c>
      <c r="AU524" s="146" t="s">
        <v>82</v>
      </c>
      <c r="AY524" s="17" t="s">
        <v>135</v>
      </c>
      <c r="BE524" s="147">
        <f>IF(N524="základní",J524,0)</f>
        <v>0</v>
      </c>
      <c r="BF524" s="147">
        <f>IF(N524="snížená",J524,0)</f>
        <v>0</v>
      </c>
      <c r="BG524" s="147">
        <f>IF(N524="zákl. přenesená",J524,0)</f>
        <v>0</v>
      </c>
      <c r="BH524" s="147">
        <f>IF(N524="sníž. přenesená",J524,0)</f>
        <v>0</v>
      </c>
      <c r="BI524" s="147">
        <f>IF(N524="nulová",J524,0)</f>
        <v>0</v>
      </c>
      <c r="BJ524" s="17" t="s">
        <v>80</v>
      </c>
      <c r="BK524" s="147">
        <f>ROUND(I524*H524,2)</f>
        <v>0</v>
      </c>
      <c r="BL524" s="17" t="s">
        <v>188</v>
      </c>
      <c r="BM524" s="146" t="s">
        <v>723</v>
      </c>
    </row>
    <row r="525" spans="2:65" s="13" customFormat="1" ht="10.199999999999999">
      <c r="B525" s="155"/>
      <c r="D525" s="149" t="s">
        <v>144</v>
      </c>
      <c r="E525" s="156" t="s">
        <v>1</v>
      </c>
      <c r="F525" s="157" t="s">
        <v>724</v>
      </c>
      <c r="H525" s="158">
        <v>0.67</v>
      </c>
      <c r="I525" s="159"/>
      <c r="L525" s="155"/>
      <c r="M525" s="160"/>
      <c r="T525" s="161"/>
      <c r="AT525" s="156" t="s">
        <v>144</v>
      </c>
      <c r="AU525" s="156" t="s">
        <v>82</v>
      </c>
      <c r="AV525" s="13" t="s">
        <v>82</v>
      </c>
      <c r="AW525" s="13" t="s">
        <v>30</v>
      </c>
      <c r="AX525" s="13" t="s">
        <v>73</v>
      </c>
      <c r="AY525" s="156" t="s">
        <v>135</v>
      </c>
    </row>
    <row r="526" spans="2:65" s="14" customFormat="1" ht="10.199999999999999">
      <c r="B526" s="162"/>
      <c r="D526" s="149" t="s">
        <v>144</v>
      </c>
      <c r="E526" s="163" t="s">
        <v>1</v>
      </c>
      <c r="F526" s="164" t="s">
        <v>147</v>
      </c>
      <c r="H526" s="165">
        <v>0.67</v>
      </c>
      <c r="I526" s="166"/>
      <c r="L526" s="162"/>
      <c r="M526" s="167"/>
      <c r="T526" s="168"/>
      <c r="AT526" s="163" t="s">
        <v>144</v>
      </c>
      <c r="AU526" s="163" t="s">
        <v>82</v>
      </c>
      <c r="AV526" s="14" t="s">
        <v>142</v>
      </c>
      <c r="AW526" s="14" t="s">
        <v>30</v>
      </c>
      <c r="AX526" s="14" t="s">
        <v>80</v>
      </c>
      <c r="AY526" s="163" t="s">
        <v>135</v>
      </c>
    </row>
    <row r="527" spans="2:65" s="1" customFormat="1" ht="24.15" customHeight="1">
      <c r="B527" s="133"/>
      <c r="C527" s="134" t="s">
        <v>725</v>
      </c>
      <c r="D527" s="134" t="s">
        <v>138</v>
      </c>
      <c r="E527" s="135" t="s">
        <v>726</v>
      </c>
      <c r="F527" s="136" t="s">
        <v>727</v>
      </c>
      <c r="G527" s="137" t="s">
        <v>141</v>
      </c>
      <c r="H527" s="138">
        <v>7.5439999999999996</v>
      </c>
      <c r="I527" s="139"/>
      <c r="J527" s="140">
        <f>ROUND(I527*H527,2)</f>
        <v>0</v>
      </c>
      <c r="K527" s="141"/>
      <c r="L527" s="32"/>
      <c r="M527" s="142" t="s">
        <v>1</v>
      </c>
      <c r="N527" s="143" t="s">
        <v>38</v>
      </c>
      <c r="P527" s="144">
        <f>O527*H527</f>
        <v>0</v>
      </c>
      <c r="Q527" s="144">
        <v>0</v>
      </c>
      <c r="R527" s="144">
        <f>Q527*H527</f>
        <v>0</v>
      </c>
      <c r="S527" s="144">
        <v>0</v>
      </c>
      <c r="T527" s="145">
        <f>S527*H527</f>
        <v>0</v>
      </c>
      <c r="AR527" s="146" t="s">
        <v>188</v>
      </c>
      <c r="AT527" s="146" t="s">
        <v>138</v>
      </c>
      <c r="AU527" s="146" t="s">
        <v>82</v>
      </c>
      <c r="AY527" s="17" t="s">
        <v>135</v>
      </c>
      <c r="BE527" s="147">
        <f>IF(N527="základní",J527,0)</f>
        <v>0</v>
      </c>
      <c r="BF527" s="147">
        <f>IF(N527="snížená",J527,0)</f>
        <v>0</v>
      </c>
      <c r="BG527" s="147">
        <f>IF(N527="zákl. přenesená",J527,0)</f>
        <v>0</v>
      </c>
      <c r="BH527" s="147">
        <f>IF(N527="sníž. přenesená",J527,0)</f>
        <v>0</v>
      </c>
      <c r="BI527" s="147">
        <f>IF(N527="nulová",J527,0)</f>
        <v>0</v>
      </c>
      <c r="BJ527" s="17" t="s">
        <v>80</v>
      </c>
      <c r="BK527" s="147">
        <f>ROUND(I527*H527,2)</f>
        <v>0</v>
      </c>
      <c r="BL527" s="17" t="s">
        <v>188</v>
      </c>
      <c r="BM527" s="146" t="s">
        <v>728</v>
      </c>
    </row>
    <row r="528" spans="2:65" s="13" customFormat="1" ht="10.199999999999999">
      <c r="B528" s="155"/>
      <c r="D528" s="149" t="s">
        <v>144</v>
      </c>
      <c r="E528" s="156" t="s">
        <v>1</v>
      </c>
      <c r="F528" s="157" t="s">
        <v>695</v>
      </c>
      <c r="H528" s="158">
        <v>7.5439999999999996</v>
      </c>
      <c r="I528" s="159"/>
      <c r="L528" s="155"/>
      <c r="M528" s="160"/>
      <c r="T528" s="161"/>
      <c r="AT528" s="156" t="s">
        <v>144</v>
      </c>
      <c r="AU528" s="156" t="s">
        <v>82</v>
      </c>
      <c r="AV528" s="13" t="s">
        <v>82</v>
      </c>
      <c r="AW528" s="13" t="s">
        <v>30</v>
      </c>
      <c r="AX528" s="13" t="s">
        <v>80</v>
      </c>
      <c r="AY528" s="156" t="s">
        <v>135</v>
      </c>
    </row>
    <row r="529" spans="2:65" s="1" customFormat="1" ht="16.5" customHeight="1">
      <c r="B529" s="133"/>
      <c r="C529" s="134" t="s">
        <v>729</v>
      </c>
      <c r="D529" s="134" t="s">
        <v>138</v>
      </c>
      <c r="E529" s="135" t="s">
        <v>730</v>
      </c>
      <c r="F529" s="136" t="s">
        <v>731</v>
      </c>
      <c r="G529" s="137" t="s">
        <v>207</v>
      </c>
      <c r="H529" s="138">
        <v>80.2</v>
      </c>
      <c r="I529" s="139"/>
      <c r="J529" s="140">
        <f>ROUND(I529*H529,2)</f>
        <v>0</v>
      </c>
      <c r="K529" s="141"/>
      <c r="L529" s="32"/>
      <c r="M529" s="142" t="s">
        <v>1</v>
      </c>
      <c r="N529" s="143" t="s">
        <v>38</v>
      </c>
      <c r="P529" s="144">
        <f>O529*H529</f>
        <v>0</v>
      </c>
      <c r="Q529" s="144">
        <v>1.0000000000000001E-5</v>
      </c>
      <c r="R529" s="144">
        <f>Q529*H529</f>
        <v>8.0200000000000009E-4</v>
      </c>
      <c r="S529" s="144">
        <v>0</v>
      </c>
      <c r="T529" s="145">
        <f>S529*H529</f>
        <v>0</v>
      </c>
      <c r="AR529" s="146" t="s">
        <v>188</v>
      </c>
      <c r="AT529" s="146" t="s">
        <v>138</v>
      </c>
      <c r="AU529" s="146" t="s">
        <v>82</v>
      </c>
      <c r="AY529" s="17" t="s">
        <v>135</v>
      </c>
      <c r="BE529" s="147">
        <f>IF(N529="základní",J529,0)</f>
        <v>0</v>
      </c>
      <c r="BF529" s="147">
        <f>IF(N529="snížená",J529,0)</f>
        <v>0</v>
      </c>
      <c r="BG529" s="147">
        <f>IF(N529="zákl. přenesená",J529,0)</f>
        <v>0</v>
      </c>
      <c r="BH529" s="147">
        <f>IF(N529="sníž. přenesená",J529,0)</f>
        <v>0</v>
      </c>
      <c r="BI529" s="147">
        <f>IF(N529="nulová",J529,0)</f>
        <v>0</v>
      </c>
      <c r="BJ529" s="17" t="s">
        <v>80</v>
      </c>
      <c r="BK529" s="147">
        <f>ROUND(I529*H529,2)</f>
        <v>0</v>
      </c>
      <c r="BL529" s="17" t="s">
        <v>188</v>
      </c>
      <c r="BM529" s="146" t="s">
        <v>732</v>
      </c>
    </row>
    <row r="530" spans="2:65" s="12" customFormat="1" ht="10.199999999999999">
      <c r="B530" s="148"/>
      <c r="D530" s="149" t="s">
        <v>144</v>
      </c>
      <c r="E530" s="150" t="s">
        <v>1</v>
      </c>
      <c r="F530" s="151" t="s">
        <v>733</v>
      </c>
      <c r="H530" s="150" t="s">
        <v>1</v>
      </c>
      <c r="I530" s="152"/>
      <c r="L530" s="148"/>
      <c r="M530" s="153"/>
      <c r="T530" s="154"/>
      <c r="AT530" s="150" t="s">
        <v>144</v>
      </c>
      <c r="AU530" s="150" t="s">
        <v>82</v>
      </c>
      <c r="AV530" s="12" t="s">
        <v>80</v>
      </c>
      <c r="AW530" s="12" t="s">
        <v>30</v>
      </c>
      <c r="AX530" s="12" t="s">
        <v>73</v>
      </c>
      <c r="AY530" s="150" t="s">
        <v>135</v>
      </c>
    </row>
    <row r="531" spans="2:65" s="13" customFormat="1" ht="10.199999999999999">
      <c r="B531" s="155"/>
      <c r="D531" s="149" t="s">
        <v>144</v>
      </c>
      <c r="E531" s="156" t="s">
        <v>1</v>
      </c>
      <c r="F531" s="157" t="s">
        <v>734</v>
      </c>
      <c r="H531" s="158">
        <v>80.2</v>
      </c>
      <c r="I531" s="159"/>
      <c r="L531" s="155"/>
      <c r="M531" s="160"/>
      <c r="T531" s="161"/>
      <c r="AT531" s="156" t="s">
        <v>144</v>
      </c>
      <c r="AU531" s="156" t="s">
        <v>82</v>
      </c>
      <c r="AV531" s="13" t="s">
        <v>82</v>
      </c>
      <c r="AW531" s="13" t="s">
        <v>30</v>
      </c>
      <c r="AX531" s="13" t="s">
        <v>73</v>
      </c>
      <c r="AY531" s="156" t="s">
        <v>135</v>
      </c>
    </row>
    <row r="532" spans="2:65" s="14" customFormat="1" ht="10.199999999999999">
      <c r="B532" s="162"/>
      <c r="D532" s="149" t="s">
        <v>144</v>
      </c>
      <c r="E532" s="163" t="s">
        <v>1</v>
      </c>
      <c r="F532" s="164" t="s">
        <v>147</v>
      </c>
      <c r="H532" s="165">
        <v>80.2</v>
      </c>
      <c r="I532" s="166"/>
      <c r="L532" s="162"/>
      <c r="M532" s="167"/>
      <c r="T532" s="168"/>
      <c r="AT532" s="163" t="s">
        <v>144</v>
      </c>
      <c r="AU532" s="163" t="s">
        <v>82</v>
      </c>
      <c r="AV532" s="14" t="s">
        <v>142</v>
      </c>
      <c r="AW532" s="14" t="s">
        <v>30</v>
      </c>
      <c r="AX532" s="14" t="s">
        <v>80</v>
      </c>
      <c r="AY532" s="163" t="s">
        <v>135</v>
      </c>
    </row>
    <row r="533" spans="2:65" s="1" customFormat="1" ht="21.75" customHeight="1">
      <c r="B533" s="133"/>
      <c r="C533" s="180" t="s">
        <v>735</v>
      </c>
      <c r="D533" s="180" t="s">
        <v>492</v>
      </c>
      <c r="E533" s="181" t="s">
        <v>704</v>
      </c>
      <c r="F533" s="182" t="s">
        <v>705</v>
      </c>
      <c r="G533" s="183" t="s">
        <v>141</v>
      </c>
      <c r="H533" s="184">
        <v>0.29599999999999999</v>
      </c>
      <c r="I533" s="185"/>
      <c r="J533" s="186">
        <f>ROUND(I533*H533,2)</f>
        <v>0</v>
      </c>
      <c r="K533" s="187"/>
      <c r="L533" s="188"/>
      <c r="M533" s="189" t="s">
        <v>1</v>
      </c>
      <c r="N533" s="190" t="s">
        <v>38</v>
      </c>
      <c r="P533" s="144">
        <f>O533*H533</f>
        <v>0</v>
      </c>
      <c r="Q533" s="144">
        <v>0</v>
      </c>
      <c r="R533" s="144">
        <f>Q533*H533</f>
        <v>0</v>
      </c>
      <c r="S533" s="144">
        <v>0</v>
      </c>
      <c r="T533" s="145">
        <f>S533*H533</f>
        <v>0</v>
      </c>
      <c r="AR533" s="146" t="s">
        <v>245</v>
      </c>
      <c r="AT533" s="146" t="s">
        <v>492</v>
      </c>
      <c r="AU533" s="146" t="s">
        <v>82</v>
      </c>
      <c r="AY533" s="17" t="s">
        <v>135</v>
      </c>
      <c r="BE533" s="147">
        <f>IF(N533="základní",J533,0)</f>
        <v>0</v>
      </c>
      <c r="BF533" s="147">
        <f>IF(N533="snížená",J533,0)</f>
        <v>0</v>
      </c>
      <c r="BG533" s="147">
        <f>IF(N533="zákl. přenesená",J533,0)</f>
        <v>0</v>
      </c>
      <c r="BH533" s="147">
        <f>IF(N533="sníž. přenesená",J533,0)</f>
        <v>0</v>
      </c>
      <c r="BI533" s="147">
        <f>IF(N533="nulová",J533,0)</f>
        <v>0</v>
      </c>
      <c r="BJ533" s="17" t="s">
        <v>80</v>
      </c>
      <c r="BK533" s="147">
        <f>ROUND(I533*H533,2)</f>
        <v>0</v>
      </c>
      <c r="BL533" s="17" t="s">
        <v>188</v>
      </c>
      <c r="BM533" s="146" t="s">
        <v>736</v>
      </c>
    </row>
    <row r="534" spans="2:65" s="12" customFormat="1" ht="10.199999999999999">
      <c r="B534" s="148"/>
      <c r="D534" s="149" t="s">
        <v>144</v>
      </c>
      <c r="E534" s="150" t="s">
        <v>1</v>
      </c>
      <c r="F534" s="151" t="s">
        <v>733</v>
      </c>
      <c r="H534" s="150" t="s">
        <v>1</v>
      </c>
      <c r="I534" s="152"/>
      <c r="L534" s="148"/>
      <c r="M534" s="153"/>
      <c r="T534" s="154"/>
      <c r="AT534" s="150" t="s">
        <v>144</v>
      </c>
      <c r="AU534" s="150" t="s">
        <v>82</v>
      </c>
      <c r="AV534" s="12" t="s">
        <v>80</v>
      </c>
      <c r="AW534" s="12" t="s">
        <v>30</v>
      </c>
      <c r="AX534" s="12" t="s">
        <v>73</v>
      </c>
      <c r="AY534" s="150" t="s">
        <v>135</v>
      </c>
    </row>
    <row r="535" spans="2:65" s="13" customFormat="1" ht="10.199999999999999">
      <c r="B535" s="155"/>
      <c r="D535" s="149" t="s">
        <v>144</v>
      </c>
      <c r="E535" s="156" t="s">
        <v>1</v>
      </c>
      <c r="F535" s="157" t="s">
        <v>737</v>
      </c>
      <c r="H535" s="158">
        <v>0.29599999999999999</v>
      </c>
      <c r="I535" s="159"/>
      <c r="L535" s="155"/>
      <c r="M535" s="160"/>
      <c r="T535" s="161"/>
      <c r="AT535" s="156" t="s">
        <v>144</v>
      </c>
      <c r="AU535" s="156" t="s">
        <v>82</v>
      </c>
      <c r="AV535" s="13" t="s">
        <v>82</v>
      </c>
      <c r="AW535" s="13" t="s">
        <v>30</v>
      </c>
      <c r="AX535" s="13" t="s">
        <v>73</v>
      </c>
      <c r="AY535" s="156" t="s">
        <v>135</v>
      </c>
    </row>
    <row r="536" spans="2:65" s="14" customFormat="1" ht="10.199999999999999">
      <c r="B536" s="162"/>
      <c r="D536" s="149" t="s">
        <v>144</v>
      </c>
      <c r="E536" s="163" t="s">
        <v>1</v>
      </c>
      <c r="F536" s="164" t="s">
        <v>147</v>
      </c>
      <c r="H536" s="165">
        <v>0.29599999999999999</v>
      </c>
      <c r="I536" s="166"/>
      <c r="L536" s="162"/>
      <c r="M536" s="167"/>
      <c r="T536" s="168"/>
      <c r="AT536" s="163" t="s">
        <v>144</v>
      </c>
      <c r="AU536" s="163" t="s">
        <v>82</v>
      </c>
      <c r="AV536" s="14" t="s">
        <v>142</v>
      </c>
      <c r="AW536" s="14" t="s">
        <v>30</v>
      </c>
      <c r="AX536" s="14" t="s">
        <v>80</v>
      </c>
      <c r="AY536" s="163" t="s">
        <v>135</v>
      </c>
    </row>
    <row r="537" spans="2:65" s="1" customFormat="1" ht="24.15" customHeight="1">
      <c r="B537" s="133"/>
      <c r="C537" s="134" t="s">
        <v>738</v>
      </c>
      <c r="D537" s="134" t="s">
        <v>138</v>
      </c>
      <c r="E537" s="135" t="s">
        <v>739</v>
      </c>
      <c r="F537" s="136" t="s">
        <v>740</v>
      </c>
      <c r="G537" s="137" t="s">
        <v>150</v>
      </c>
      <c r="H537" s="138">
        <v>27.091999999999999</v>
      </c>
      <c r="I537" s="139"/>
      <c r="J537" s="140">
        <f>ROUND(I537*H537,2)</f>
        <v>0</v>
      </c>
      <c r="K537" s="141"/>
      <c r="L537" s="32"/>
      <c r="M537" s="142" t="s">
        <v>1</v>
      </c>
      <c r="N537" s="143" t="s">
        <v>38</v>
      </c>
      <c r="P537" s="144">
        <f>O537*H537</f>
        <v>0</v>
      </c>
      <c r="Q537" s="144">
        <v>1.1560000000000001E-2</v>
      </c>
      <c r="R537" s="144">
        <f>Q537*H537</f>
        <v>0.31318351999999999</v>
      </c>
      <c r="S537" s="144">
        <v>0</v>
      </c>
      <c r="T537" s="145">
        <f>S537*H537</f>
        <v>0</v>
      </c>
      <c r="AR537" s="146" t="s">
        <v>188</v>
      </c>
      <c r="AT537" s="146" t="s">
        <v>138</v>
      </c>
      <c r="AU537" s="146" t="s">
        <v>82</v>
      </c>
      <c r="AY537" s="17" t="s">
        <v>135</v>
      </c>
      <c r="BE537" s="147">
        <f>IF(N537="základní",J537,0)</f>
        <v>0</v>
      </c>
      <c r="BF537" s="147">
        <f>IF(N537="snížená",J537,0)</f>
        <v>0</v>
      </c>
      <c r="BG537" s="147">
        <f>IF(N537="zákl. přenesená",J537,0)</f>
        <v>0</v>
      </c>
      <c r="BH537" s="147">
        <f>IF(N537="sníž. přenesená",J537,0)</f>
        <v>0</v>
      </c>
      <c r="BI537" s="147">
        <f>IF(N537="nulová",J537,0)</f>
        <v>0</v>
      </c>
      <c r="BJ537" s="17" t="s">
        <v>80</v>
      </c>
      <c r="BK537" s="147">
        <f>ROUND(I537*H537,2)</f>
        <v>0</v>
      </c>
      <c r="BL537" s="17" t="s">
        <v>188</v>
      </c>
      <c r="BM537" s="146" t="s">
        <v>741</v>
      </c>
    </row>
    <row r="538" spans="2:65" s="12" customFormat="1" ht="10.199999999999999">
      <c r="B538" s="148"/>
      <c r="D538" s="149" t="s">
        <v>144</v>
      </c>
      <c r="E538" s="150" t="s">
        <v>1</v>
      </c>
      <c r="F538" s="151" t="s">
        <v>742</v>
      </c>
      <c r="H538" s="150" t="s">
        <v>1</v>
      </c>
      <c r="I538" s="152"/>
      <c r="L538" s="148"/>
      <c r="M538" s="153"/>
      <c r="T538" s="154"/>
      <c r="AT538" s="150" t="s">
        <v>144</v>
      </c>
      <c r="AU538" s="150" t="s">
        <v>82</v>
      </c>
      <c r="AV538" s="12" t="s">
        <v>80</v>
      </c>
      <c r="AW538" s="12" t="s">
        <v>30</v>
      </c>
      <c r="AX538" s="12" t="s">
        <v>73</v>
      </c>
      <c r="AY538" s="150" t="s">
        <v>135</v>
      </c>
    </row>
    <row r="539" spans="2:65" s="13" customFormat="1" ht="10.199999999999999">
      <c r="B539" s="155"/>
      <c r="D539" s="149" t="s">
        <v>144</v>
      </c>
      <c r="E539" s="156" t="s">
        <v>1</v>
      </c>
      <c r="F539" s="157" t="s">
        <v>743</v>
      </c>
      <c r="H539" s="158">
        <v>27.091999999999999</v>
      </c>
      <c r="I539" s="159"/>
      <c r="L539" s="155"/>
      <c r="M539" s="160"/>
      <c r="T539" s="161"/>
      <c r="AT539" s="156" t="s">
        <v>144</v>
      </c>
      <c r="AU539" s="156" t="s">
        <v>82</v>
      </c>
      <c r="AV539" s="13" t="s">
        <v>82</v>
      </c>
      <c r="AW539" s="13" t="s">
        <v>30</v>
      </c>
      <c r="AX539" s="13" t="s">
        <v>73</v>
      </c>
      <c r="AY539" s="156" t="s">
        <v>135</v>
      </c>
    </row>
    <row r="540" spans="2:65" s="14" customFormat="1" ht="10.199999999999999">
      <c r="B540" s="162"/>
      <c r="D540" s="149" t="s">
        <v>144</v>
      </c>
      <c r="E540" s="163" t="s">
        <v>1</v>
      </c>
      <c r="F540" s="164" t="s">
        <v>147</v>
      </c>
      <c r="H540" s="165">
        <v>27.091999999999999</v>
      </c>
      <c r="I540" s="166"/>
      <c r="L540" s="162"/>
      <c r="M540" s="167"/>
      <c r="T540" s="168"/>
      <c r="AT540" s="163" t="s">
        <v>144</v>
      </c>
      <c r="AU540" s="163" t="s">
        <v>82</v>
      </c>
      <c r="AV540" s="14" t="s">
        <v>142</v>
      </c>
      <c r="AW540" s="14" t="s">
        <v>30</v>
      </c>
      <c r="AX540" s="14" t="s">
        <v>80</v>
      </c>
      <c r="AY540" s="163" t="s">
        <v>135</v>
      </c>
    </row>
    <row r="541" spans="2:65" s="1" customFormat="1" ht="16.5" customHeight="1">
      <c r="B541" s="133"/>
      <c r="C541" s="134" t="s">
        <v>744</v>
      </c>
      <c r="D541" s="134" t="s">
        <v>138</v>
      </c>
      <c r="E541" s="135" t="s">
        <v>745</v>
      </c>
      <c r="F541" s="136" t="s">
        <v>746</v>
      </c>
      <c r="G541" s="137" t="s">
        <v>207</v>
      </c>
      <c r="H541" s="138">
        <v>46.51</v>
      </c>
      <c r="I541" s="139"/>
      <c r="J541" s="140">
        <f>ROUND(I541*H541,2)</f>
        <v>0</v>
      </c>
      <c r="K541" s="141"/>
      <c r="L541" s="32"/>
      <c r="M541" s="142" t="s">
        <v>1</v>
      </c>
      <c r="N541" s="143" t="s">
        <v>38</v>
      </c>
      <c r="P541" s="144">
        <f>O541*H541</f>
        <v>0</v>
      </c>
      <c r="Q541" s="144">
        <v>1.0000000000000001E-5</v>
      </c>
      <c r="R541" s="144">
        <f>Q541*H541</f>
        <v>4.6510000000000003E-4</v>
      </c>
      <c r="S541" s="144">
        <v>0</v>
      </c>
      <c r="T541" s="145">
        <f>S541*H541</f>
        <v>0</v>
      </c>
      <c r="AR541" s="146" t="s">
        <v>188</v>
      </c>
      <c r="AT541" s="146" t="s">
        <v>138</v>
      </c>
      <c r="AU541" s="146" t="s">
        <v>82</v>
      </c>
      <c r="AY541" s="17" t="s">
        <v>135</v>
      </c>
      <c r="BE541" s="147">
        <f>IF(N541="základní",J541,0)</f>
        <v>0</v>
      </c>
      <c r="BF541" s="147">
        <f>IF(N541="snížená",J541,0)</f>
        <v>0</v>
      </c>
      <c r="BG541" s="147">
        <f>IF(N541="zákl. přenesená",J541,0)</f>
        <v>0</v>
      </c>
      <c r="BH541" s="147">
        <f>IF(N541="sníž. přenesená",J541,0)</f>
        <v>0</v>
      </c>
      <c r="BI541" s="147">
        <f>IF(N541="nulová",J541,0)</f>
        <v>0</v>
      </c>
      <c r="BJ541" s="17" t="s">
        <v>80</v>
      </c>
      <c r="BK541" s="147">
        <f>ROUND(I541*H541,2)</f>
        <v>0</v>
      </c>
      <c r="BL541" s="17" t="s">
        <v>188</v>
      </c>
      <c r="BM541" s="146" t="s">
        <v>747</v>
      </c>
    </row>
    <row r="542" spans="2:65" s="12" customFormat="1" ht="10.199999999999999">
      <c r="B542" s="148"/>
      <c r="D542" s="149" t="s">
        <v>144</v>
      </c>
      <c r="E542" s="150" t="s">
        <v>1</v>
      </c>
      <c r="F542" s="151" t="s">
        <v>733</v>
      </c>
      <c r="H542" s="150" t="s">
        <v>1</v>
      </c>
      <c r="I542" s="152"/>
      <c r="L542" s="148"/>
      <c r="M542" s="153"/>
      <c r="T542" s="154"/>
      <c r="AT542" s="150" t="s">
        <v>144</v>
      </c>
      <c r="AU542" s="150" t="s">
        <v>82</v>
      </c>
      <c r="AV542" s="12" t="s">
        <v>80</v>
      </c>
      <c r="AW542" s="12" t="s">
        <v>30</v>
      </c>
      <c r="AX542" s="12" t="s">
        <v>73</v>
      </c>
      <c r="AY542" s="150" t="s">
        <v>135</v>
      </c>
    </row>
    <row r="543" spans="2:65" s="13" customFormat="1" ht="10.199999999999999">
      <c r="B543" s="155"/>
      <c r="D543" s="149" t="s">
        <v>144</v>
      </c>
      <c r="E543" s="156" t="s">
        <v>1</v>
      </c>
      <c r="F543" s="157" t="s">
        <v>748</v>
      </c>
      <c r="H543" s="158">
        <v>46.51</v>
      </c>
      <c r="I543" s="159"/>
      <c r="L543" s="155"/>
      <c r="M543" s="160"/>
      <c r="T543" s="161"/>
      <c r="AT543" s="156" t="s">
        <v>144</v>
      </c>
      <c r="AU543" s="156" t="s">
        <v>82</v>
      </c>
      <c r="AV543" s="13" t="s">
        <v>82</v>
      </c>
      <c r="AW543" s="13" t="s">
        <v>30</v>
      </c>
      <c r="AX543" s="13" t="s">
        <v>73</v>
      </c>
      <c r="AY543" s="156" t="s">
        <v>135</v>
      </c>
    </row>
    <row r="544" spans="2:65" s="14" customFormat="1" ht="10.199999999999999">
      <c r="B544" s="162"/>
      <c r="D544" s="149" t="s">
        <v>144</v>
      </c>
      <c r="E544" s="163" t="s">
        <v>1</v>
      </c>
      <c r="F544" s="164" t="s">
        <v>147</v>
      </c>
      <c r="H544" s="165">
        <v>46.51</v>
      </c>
      <c r="I544" s="166"/>
      <c r="L544" s="162"/>
      <c r="M544" s="167"/>
      <c r="T544" s="168"/>
      <c r="AT544" s="163" t="s">
        <v>144</v>
      </c>
      <c r="AU544" s="163" t="s">
        <v>82</v>
      </c>
      <c r="AV544" s="14" t="s">
        <v>142</v>
      </c>
      <c r="AW544" s="14" t="s">
        <v>30</v>
      </c>
      <c r="AX544" s="14" t="s">
        <v>80</v>
      </c>
      <c r="AY544" s="163" t="s">
        <v>135</v>
      </c>
    </row>
    <row r="545" spans="2:65" s="1" customFormat="1" ht="16.5" customHeight="1">
      <c r="B545" s="133"/>
      <c r="C545" s="180" t="s">
        <v>749</v>
      </c>
      <c r="D545" s="180" t="s">
        <v>492</v>
      </c>
      <c r="E545" s="181" t="s">
        <v>713</v>
      </c>
      <c r="F545" s="182" t="s">
        <v>714</v>
      </c>
      <c r="G545" s="183" t="s">
        <v>141</v>
      </c>
      <c r="H545" s="184">
        <v>0.123</v>
      </c>
      <c r="I545" s="185"/>
      <c r="J545" s="186">
        <f>ROUND(I545*H545,2)</f>
        <v>0</v>
      </c>
      <c r="K545" s="187"/>
      <c r="L545" s="188"/>
      <c r="M545" s="189" t="s">
        <v>1</v>
      </c>
      <c r="N545" s="190" t="s">
        <v>38</v>
      </c>
      <c r="P545" s="144">
        <f>O545*H545</f>
        <v>0</v>
      </c>
      <c r="Q545" s="144">
        <v>0</v>
      </c>
      <c r="R545" s="144">
        <f>Q545*H545</f>
        <v>0</v>
      </c>
      <c r="S545" s="144">
        <v>0</v>
      </c>
      <c r="T545" s="145">
        <f>S545*H545</f>
        <v>0</v>
      </c>
      <c r="AR545" s="146" t="s">
        <v>245</v>
      </c>
      <c r="AT545" s="146" t="s">
        <v>492</v>
      </c>
      <c r="AU545" s="146" t="s">
        <v>82</v>
      </c>
      <c r="AY545" s="17" t="s">
        <v>135</v>
      </c>
      <c r="BE545" s="147">
        <f>IF(N545="základní",J545,0)</f>
        <v>0</v>
      </c>
      <c r="BF545" s="147">
        <f>IF(N545="snížená",J545,0)</f>
        <v>0</v>
      </c>
      <c r="BG545" s="147">
        <f>IF(N545="zákl. přenesená",J545,0)</f>
        <v>0</v>
      </c>
      <c r="BH545" s="147">
        <f>IF(N545="sníž. přenesená",J545,0)</f>
        <v>0</v>
      </c>
      <c r="BI545" s="147">
        <f>IF(N545="nulová",J545,0)</f>
        <v>0</v>
      </c>
      <c r="BJ545" s="17" t="s">
        <v>80</v>
      </c>
      <c r="BK545" s="147">
        <f>ROUND(I545*H545,2)</f>
        <v>0</v>
      </c>
      <c r="BL545" s="17" t="s">
        <v>188</v>
      </c>
      <c r="BM545" s="146" t="s">
        <v>750</v>
      </c>
    </row>
    <row r="546" spans="2:65" s="12" customFormat="1" ht="10.199999999999999">
      <c r="B546" s="148"/>
      <c r="D546" s="149" t="s">
        <v>144</v>
      </c>
      <c r="E546" s="150" t="s">
        <v>1</v>
      </c>
      <c r="F546" s="151" t="s">
        <v>733</v>
      </c>
      <c r="H546" s="150" t="s">
        <v>1</v>
      </c>
      <c r="I546" s="152"/>
      <c r="L546" s="148"/>
      <c r="M546" s="153"/>
      <c r="T546" s="154"/>
      <c r="AT546" s="150" t="s">
        <v>144</v>
      </c>
      <c r="AU546" s="150" t="s">
        <v>82</v>
      </c>
      <c r="AV546" s="12" t="s">
        <v>80</v>
      </c>
      <c r="AW546" s="12" t="s">
        <v>30</v>
      </c>
      <c r="AX546" s="12" t="s">
        <v>73</v>
      </c>
      <c r="AY546" s="150" t="s">
        <v>135</v>
      </c>
    </row>
    <row r="547" spans="2:65" s="13" customFormat="1" ht="10.199999999999999">
      <c r="B547" s="155"/>
      <c r="D547" s="149" t="s">
        <v>144</v>
      </c>
      <c r="E547" s="156" t="s">
        <v>1</v>
      </c>
      <c r="F547" s="157" t="s">
        <v>751</v>
      </c>
      <c r="H547" s="158">
        <v>0.123</v>
      </c>
      <c r="I547" s="159"/>
      <c r="L547" s="155"/>
      <c r="M547" s="160"/>
      <c r="T547" s="161"/>
      <c r="AT547" s="156" t="s">
        <v>144</v>
      </c>
      <c r="AU547" s="156" t="s">
        <v>82</v>
      </c>
      <c r="AV547" s="13" t="s">
        <v>82</v>
      </c>
      <c r="AW547" s="13" t="s">
        <v>30</v>
      </c>
      <c r="AX547" s="13" t="s">
        <v>73</v>
      </c>
      <c r="AY547" s="156" t="s">
        <v>135</v>
      </c>
    </row>
    <row r="548" spans="2:65" s="14" customFormat="1" ht="10.199999999999999">
      <c r="B548" s="162"/>
      <c r="D548" s="149" t="s">
        <v>144</v>
      </c>
      <c r="E548" s="163" t="s">
        <v>1</v>
      </c>
      <c r="F548" s="164" t="s">
        <v>147</v>
      </c>
      <c r="H548" s="165">
        <v>0.123</v>
      </c>
      <c r="I548" s="166"/>
      <c r="L548" s="162"/>
      <c r="M548" s="167"/>
      <c r="T548" s="168"/>
      <c r="AT548" s="163" t="s">
        <v>144</v>
      </c>
      <c r="AU548" s="163" t="s">
        <v>82</v>
      </c>
      <c r="AV548" s="14" t="s">
        <v>142</v>
      </c>
      <c r="AW548" s="14" t="s">
        <v>30</v>
      </c>
      <c r="AX548" s="14" t="s">
        <v>80</v>
      </c>
      <c r="AY548" s="163" t="s">
        <v>135</v>
      </c>
    </row>
    <row r="549" spans="2:65" s="1" customFormat="1" ht="24.15" customHeight="1">
      <c r="B549" s="133"/>
      <c r="C549" s="134" t="s">
        <v>752</v>
      </c>
      <c r="D549" s="134" t="s">
        <v>138</v>
      </c>
      <c r="E549" s="135" t="s">
        <v>753</v>
      </c>
      <c r="F549" s="136" t="s">
        <v>754</v>
      </c>
      <c r="G549" s="137" t="s">
        <v>150</v>
      </c>
      <c r="H549" s="138">
        <v>0.90700000000000003</v>
      </c>
      <c r="I549" s="139"/>
      <c r="J549" s="140">
        <f>ROUND(I549*H549,2)</f>
        <v>0</v>
      </c>
      <c r="K549" s="141"/>
      <c r="L549" s="32"/>
      <c r="M549" s="142" t="s">
        <v>1</v>
      </c>
      <c r="N549" s="143" t="s">
        <v>38</v>
      </c>
      <c r="P549" s="144">
        <f>O549*H549</f>
        <v>0</v>
      </c>
      <c r="Q549" s="144">
        <v>1.8000000000000001E-4</v>
      </c>
      <c r="R549" s="144">
        <f>Q549*H549</f>
        <v>1.6326000000000001E-4</v>
      </c>
      <c r="S549" s="144">
        <v>0</v>
      </c>
      <c r="T549" s="145">
        <f>S549*H549</f>
        <v>0</v>
      </c>
      <c r="AR549" s="146" t="s">
        <v>188</v>
      </c>
      <c r="AT549" s="146" t="s">
        <v>138</v>
      </c>
      <c r="AU549" s="146" t="s">
        <v>82</v>
      </c>
      <c r="AY549" s="17" t="s">
        <v>135</v>
      </c>
      <c r="BE549" s="147">
        <f>IF(N549="základní",J549,0)</f>
        <v>0</v>
      </c>
      <c r="BF549" s="147">
        <f>IF(N549="snížená",J549,0)</f>
        <v>0</v>
      </c>
      <c r="BG549" s="147">
        <f>IF(N549="zákl. přenesená",J549,0)</f>
        <v>0</v>
      </c>
      <c r="BH549" s="147">
        <f>IF(N549="sníž. přenesená",J549,0)</f>
        <v>0</v>
      </c>
      <c r="BI549" s="147">
        <f>IF(N549="nulová",J549,0)</f>
        <v>0</v>
      </c>
      <c r="BJ549" s="17" t="s">
        <v>80</v>
      </c>
      <c r="BK549" s="147">
        <f>ROUND(I549*H549,2)</f>
        <v>0</v>
      </c>
      <c r="BL549" s="17" t="s">
        <v>188</v>
      </c>
      <c r="BM549" s="146" t="s">
        <v>755</v>
      </c>
    </row>
    <row r="550" spans="2:65" s="13" customFormat="1" ht="10.199999999999999">
      <c r="B550" s="155"/>
      <c r="D550" s="149" t="s">
        <v>144</v>
      </c>
      <c r="E550" s="156" t="s">
        <v>1</v>
      </c>
      <c r="F550" s="157" t="s">
        <v>756</v>
      </c>
      <c r="H550" s="158">
        <v>0.90700000000000003</v>
      </c>
      <c r="I550" s="159"/>
      <c r="L550" s="155"/>
      <c r="M550" s="160"/>
      <c r="T550" s="161"/>
      <c r="AT550" s="156" t="s">
        <v>144</v>
      </c>
      <c r="AU550" s="156" t="s">
        <v>82</v>
      </c>
      <c r="AV550" s="13" t="s">
        <v>82</v>
      </c>
      <c r="AW550" s="13" t="s">
        <v>30</v>
      </c>
      <c r="AX550" s="13" t="s">
        <v>80</v>
      </c>
      <c r="AY550" s="156" t="s">
        <v>135</v>
      </c>
    </row>
    <row r="551" spans="2:65" s="1" customFormat="1" ht="37.799999999999997" customHeight="1">
      <c r="B551" s="133"/>
      <c r="C551" s="134" t="s">
        <v>757</v>
      </c>
      <c r="D551" s="250" t="s">
        <v>138</v>
      </c>
      <c r="E551" s="135" t="s">
        <v>758</v>
      </c>
      <c r="F551" s="136" t="s">
        <v>759</v>
      </c>
      <c r="G551" s="137" t="s">
        <v>150</v>
      </c>
      <c r="H551" s="138">
        <v>194.768</v>
      </c>
      <c r="I551" s="139"/>
      <c r="J551" s="140">
        <f>ROUND(I551*H551,2)</f>
        <v>0</v>
      </c>
      <c r="K551" s="141"/>
      <c r="L551" s="32"/>
      <c r="M551" s="142" t="s">
        <v>1</v>
      </c>
      <c r="N551" s="143" t="s">
        <v>38</v>
      </c>
      <c r="P551" s="144">
        <f>O551*H551</f>
        <v>0</v>
      </c>
      <c r="Q551" s="144">
        <v>0</v>
      </c>
      <c r="R551" s="144">
        <f>Q551*H551</f>
        <v>0</v>
      </c>
      <c r="S551" s="144">
        <v>0</v>
      </c>
      <c r="T551" s="145">
        <f>S551*H551</f>
        <v>0</v>
      </c>
      <c r="AR551" s="146" t="s">
        <v>142</v>
      </c>
      <c r="AT551" s="146" t="s">
        <v>138</v>
      </c>
      <c r="AU551" s="146" t="s">
        <v>82</v>
      </c>
      <c r="AY551" s="17" t="s">
        <v>135</v>
      </c>
      <c r="BE551" s="147">
        <f>IF(N551="základní",J551,0)</f>
        <v>0</v>
      </c>
      <c r="BF551" s="147">
        <f>IF(N551="snížená",J551,0)</f>
        <v>0</v>
      </c>
      <c r="BG551" s="147">
        <f>IF(N551="zákl. přenesená",J551,0)</f>
        <v>0</v>
      </c>
      <c r="BH551" s="147">
        <f>IF(N551="sníž. přenesená",J551,0)</f>
        <v>0</v>
      </c>
      <c r="BI551" s="147">
        <f>IF(N551="nulová",J551,0)</f>
        <v>0</v>
      </c>
      <c r="BJ551" s="17" t="s">
        <v>80</v>
      </c>
      <c r="BK551" s="147">
        <f>ROUND(I551*H551,2)</f>
        <v>0</v>
      </c>
      <c r="BL551" s="17" t="s">
        <v>142</v>
      </c>
      <c r="BM551" s="146" t="s">
        <v>760</v>
      </c>
    </row>
    <row r="552" spans="2:65" s="13" customFormat="1" ht="10.199999999999999">
      <c r="B552" s="155"/>
      <c r="D552" s="149" t="s">
        <v>144</v>
      </c>
      <c r="E552" s="156" t="s">
        <v>1</v>
      </c>
      <c r="F552" s="157" t="s">
        <v>761</v>
      </c>
      <c r="H552" s="158">
        <v>194.768</v>
      </c>
      <c r="I552" s="159"/>
      <c r="L552" s="155"/>
      <c r="M552" s="160"/>
      <c r="T552" s="161"/>
      <c r="AT552" s="156" t="s">
        <v>144</v>
      </c>
      <c r="AU552" s="156" t="s">
        <v>82</v>
      </c>
      <c r="AV552" s="13" t="s">
        <v>82</v>
      </c>
      <c r="AW552" s="13" t="s">
        <v>30</v>
      </c>
      <c r="AX552" s="13" t="s">
        <v>73</v>
      </c>
      <c r="AY552" s="156" t="s">
        <v>135</v>
      </c>
    </row>
    <row r="553" spans="2:65" s="14" customFormat="1" ht="10.199999999999999">
      <c r="B553" s="162"/>
      <c r="D553" s="149" t="s">
        <v>144</v>
      </c>
      <c r="E553" s="163" t="s">
        <v>1</v>
      </c>
      <c r="F553" s="164" t="s">
        <v>147</v>
      </c>
      <c r="H553" s="165">
        <v>194.768</v>
      </c>
      <c r="I553" s="166"/>
      <c r="L553" s="162"/>
      <c r="M553" s="167"/>
      <c r="T553" s="168"/>
      <c r="AT553" s="163" t="s">
        <v>144</v>
      </c>
      <c r="AU553" s="163" t="s">
        <v>82</v>
      </c>
      <c r="AV553" s="14" t="s">
        <v>142</v>
      </c>
      <c r="AW553" s="14" t="s">
        <v>30</v>
      </c>
      <c r="AX553" s="14" t="s">
        <v>80</v>
      </c>
      <c r="AY553" s="163" t="s">
        <v>135</v>
      </c>
    </row>
    <row r="554" spans="2:65" s="1" customFormat="1" ht="24.15" customHeight="1">
      <c r="B554" s="133"/>
      <c r="C554" s="134" t="s">
        <v>762</v>
      </c>
      <c r="D554" s="134" t="s">
        <v>138</v>
      </c>
      <c r="E554" s="135" t="s">
        <v>763</v>
      </c>
      <c r="F554" s="136" t="s">
        <v>764</v>
      </c>
      <c r="G554" s="137" t="s">
        <v>238</v>
      </c>
      <c r="H554" s="138">
        <v>0.32300000000000001</v>
      </c>
      <c r="I554" s="139"/>
      <c r="J554" s="140">
        <f>ROUND(I554*H554,2)</f>
        <v>0</v>
      </c>
      <c r="K554" s="141"/>
      <c r="L554" s="32"/>
      <c r="M554" s="142" t="s">
        <v>1</v>
      </c>
      <c r="N554" s="143" t="s">
        <v>38</v>
      </c>
      <c r="P554" s="144">
        <f>O554*H554</f>
        <v>0</v>
      </c>
      <c r="Q554" s="144">
        <v>0</v>
      </c>
      <c r="R554" s="144">
        <f>Q554*H554</f>
        <v>0</v>
      </c>
      <c r="S554" s="144">
        <v>0</v>
      </c>
      <c r="T554" s="145">
        <f>S554*H554</f>
        <v>0</v>
      </c>
      <c r="AR554" s="146" t="s">
        <v>188</v>
      </c>
      <c r="AT554" s="146" t="s">
        <v>138</v>
      </c>
      <c r="AU554" s="146" t="s">
        <v>82</v>
      </c>
      <c r="AY554" s="17" t="s">
        <v>135</v>
      </c>
      <c r="BE554" s="147">
        <f>IF(N554="základní",J554,0)</f>
        <v>0</v>
      </c>
      <c r="BF554" s="147">
        <f>IF(N554="snížená",J554,0)</f>
        <v>0</v>
      </c>
      <c r="BG554" s="147">
        <f>IF(N554="zákl. přenesená",J554,0)</f>
        <v>0</v>
      </c>
      <c r="BH554" s="147">
        <f>IF(N554="sníž. přenesená",J554,0)</f>
        <v>0</v>
      </c>
      <c r="BI554" s="147">
        <f>IF(N554="nulová",J554,0)</f>
        <v>0</v>
      </c>
      <c r="BJ554" s="17" t="s">
        <v>80</v>
      </c>
      <c r="BK554" s="147">
        <f>ROUND(I554*H554,2)</f>
        <v>0</v>
      </c>
      <c r="BL554" s="17" t="s">
        <v>188</v>
      </c>
      <c r="BM554" s="146" t="s">
        <v>765</v>
      </c>
    </row>
    <row r="555" spans="2:65" s="11" customFormat="1" ht="22.8" customHeight="1">
      <c r="B555" s="121"/>
      <c r="D555" s="122" t="s">
        <v>72</v>
      </c>
      <c r="E555" s="131" t="s">
        <v>766</v>
      </c>
      <c r="F555" s="131" t="s">
        <v>767</v>
      </c>
      <c r="I555" s="124"/>
      <c r="J555" s="132">
        <f>BK555</f>
        <v>0</v>
      </c>
      <c r="L555" s="121"/>
      <c r="M555" s="126"/>
      <c r="P555" s="127">
        <f>SUM(P556:P615)</f>
        <v>0</v>
      </c>
      <c r="R555" s="127">
        <f>SUM(R556:R615)</f>
        <v>0.49689669999999997</v>
      </c>
      <c r="T555" s="128">
        <f>SUM(T556:T615)</f>
        <v>0</v>
      </c>
      <c r="AR555" s="122" t="s">
        <v>82</v>
      </c>
      <c r="AT555" s="129" t="s">
        <v>72</v>
      </c>
      <c r="AU555" s="129" t="s">
        <v>80</v>
      </c>
      <c r="AY555" s="122" t="s">
        <v>135</v>
      </c>
      <c r="BK555" s="130">
        <f>SUM(BK556:BK615)</f>
        <v>0</v>
      </c>
    </row>
    <row r="556" spans="2:65" s="1" customFormat="1" ht="37.799999999999997" customHeight="1">
      <c r="B556" s="133"/>
      <c r="C556" s="134" t="s">
        <v>768</v>
      </c>
      <c r="D556" s="134" t="s">
        <v>138</v>
      </c>
      <c r="E556" s="135" t="s">
        <v>769</v>
      </c>
      <c r="F556" s="136" t="s">
        <v>770</v>
      </c>
      <c r="G556" s="137" t="s">
        <v>150</v>
      </c>
      <c r="H556" s="138">
        <v>7.38</v>
      </c>
      <c r="I556" s="139"/>
      <c r="J556" s="140">
        <f>ROUND(I556*H556,2)</f>
        <v>0</v>
      </c>
      <c r="K556" s="141"/>
      <c r="L556" s="32"/>
      <c r="M556" s="142" t="s">
        <v>1</v>
      </c>
      <c r="N556" s="143" t="s">
        <v>38</v>
      </c>
      <c r="P556" s="144">
        <f>O556*H556</f>
        <v>0</v>
      </c>
      <c r="Q556" s="144">
        <v>5.9069999999999998E-2</v>
      </c>
      <c r="R556" s="144">
        <f>Q556*H556</f>
        <v>0.43593659999999995</v>
      </c>
      <c r="S556" s="144">
        <v>0</v>
      </c>
      <c r="T556" s="145">
        <f>S556*H556</f>
        <v>0</v>
      </c>
      <c r="AR556" s="146" t="s">
        <v>188</v>
      </c>
      <c r="AT556" s="146" t="s">
        <v>138</v>
      </c>
      <c r="AU556" s="146" t="s">
        <v>82</v>
      </c>
      <c r="AY556" s="17" t="s">
        <v>135</v>
      </c>
      <c r="BE556" s="147">
        <f>IF(N556="základní",J556,0)</f>
        <v>0</v>
      </c>
      <c r="BF556" s="147">
        <f>IF(N556="snížená",J556,0)</f>
        <v>0</v>
      </c>
      <c r="BG556" s="147">
        <f>IF(N556="zákl. přenesená",J556,0)</f>
        <v>0</v>
      </c>
      <c r="BH556" s="147">
        <f>IF(N556="sníž. přenesená",J556,0)</f>
        <v>0</v>
      </c>
      <c r="BI556" s="147">
        <f>IF(N556="nulová",J556,0)</f>
        <v>0</v>
      </c>
      <c r="BJ556" s="17" t="s">
        <v>80</v>
      </c>
      <c r="BK556" s="147">
        <f>ROUND(I556*H556,2)</f>
        <v>0</v>
      </c>
      <c r="BL556" s="17" t="s">
        <v>188</v>
      </c>
      <c r="BM556" s="146" t="s">
        <v>771</v>
      </c>
    </row>
    <row r="557" spans="2:65" s="13" customFormat="1" ht="10.199999999999999">
      <c r="B557" s="155"/>
      <c r="D557" s="149" t="s">
        <v>144</v>
      </c>
      <c r="E557" s="156" t="s">
        <v>1</v>
      </c>
      <c r="F557" s="157" t="s">
        <v>772</v>
      </c>
      <c r="H557" s="158">
        <v>7.38</v>
      </c>
      <c r="I557" s="159"/>
      <c r="L557" s="155"/>
      <c r="M557" s="160"/>
      <c r="T557" s="161"/>
      <c r="AT557" s="156" t="s">
        <v>144</v>
      </c>
      <c r="AU557" s="156" t="s">
        <v>82</v>
      </c>
      <c r="AV557" s="13" t="s">
        <v>82</v>
      </c>
      <c r="AW557" s="13" t="s">
        <v>30</v>
      </c>
      <c r="AX557" s="13" t="s">
        <v>73</v>
      </c>
      <c r="AY557" s="156" t="s">
        <v>135</v>
      </c>
    </row>
    <row r="558" spans="2:65" s="14" customFormat="1" ht="10.199999999999999">
      <c r="B558" s="162"/>
      <c r="D558" s="149" t="s">
        <v>144</v>
      </c>
      <c r="E558" s="163" t="s">
        <v>1</v>
      </c>
      <c r="F558" s="164" t="s">
        <v>147</v>
      </c>
      <c r="H558" s="165">
        <v>7.38</v>
      </c>
      <c r="I558" s="166"/>
      <c r="L558" s="162"/>
      <c r="M558" s="167"/>
      <c r="T558" s="168"/>
      <c r="AT558" s="163" t="s">
        <v>144</v>
      </c>
      <c r="AU558" s="163" t="s">
        <v>82</v>
      </c>
      <c r="AV558" s="14" t="s">
        <v>142</v>
      </c>
      <c r="AW558" s="14" t="s">
        <v>30</v>
      </c>
      <c r="AX558" s="14" t="s">
        <v>80</v>
      </c>
      <c r="AY558" s="163" t="s">
        <v>135</v>
      </c>
    </row>
    <row r="559" spans="2:65" s="1" customFormat="1" ht="16.5" customHeight="1">
      <c r="B559" s="133"/>
      <c r="C559" s="134" t="s">
        <v>659</v>
      </c>
      <c r="D559" s="134" t="s">
        <v>138</v>
      </c>
      <c r="E559" s="135" t="s">
        <v>773</v>
      </c>
      <c r="F559" s="136" t="s">
        <v>774</v>
      </c>
      <c r="G559" s="137" t="s">
        <v>150</v>
      </c>
      <c r="H559" s="138">
        <v>14.76</v>
      </c>
      <c r="I559" s="139"/>
      <c r="J559" s="140">
        <f>ROUND(I559*H559,2)</f>
        <v>0</v>
      </c>
      <c r="K559" s="141"/>
      <c r="L559" s="32"/>
      <c r="M559" s="142" t="s">
        <v>1</v>
      </c>
      <c r="N559" s="143" t="s">
        <v>38</v>
      </c>
      <c r="P559" s="144">
        <f>O559*H559</f>
        <v>0</v>
      </c>
      <c r="Q559" s="144">
        <v>1E-4</v>
      </c>
      <c r="R559" s="144">
        <f>Q559*H559</f>
        <v>1.4760000000000001E-3</v>
      </c>
      <c r="S559" s="144">
        <v>0</v>
      </c>
      <c r="T559" s="145">
        <f>S559*H559</f>
        <v>0</v>
      </c>
      <c r="AR559" s="146" t="s">
        <v>188</v>
      </c>
      <c r="AT559" s="146" t="s">
        <v>138</v>
      </c>
      <c r="AU559" s="146" t="s">
        <v>82</v>
      </c>
      <c r="AY559" s="17" t="s">
        <v>135</v>
      </c>
      <c r="BE559" s="147">
        <f>IF(N559="základní",J559,0)</f>
        <v>0</v>
      </c>
      <c r="BF559" s="147">
        <f>IF(N559="snížená",J559,0)</f>
        <v>0</v>
      </c>
      <c r="BG559" s="147">
        <f>IF(N559="zákl. přenesená",J559,0)</f>
        <v>0</v>
      </c>
      <c r="BH559" s="147">
        <f>IF(N559="sníž. přenesená",J559,0)</f>
        <v>0</v>
      </c>
      <c r="BI559" s="147">
        <f>IF(N559="nulová",J559,0)</f>
        <v>0</v>
      </c>
      <c r="BJ559" s="17" t="s">
        <v>80</v>
      </c>
      <c r="BK559" s="147">
        <f>ROUND(I559*H559,2)</f>
        <v>0</v>
      </c>
      <c r="BL559" s="17" t="s">
        <v>188</v>
      </c>
      <c r="BM559" s="146" t="s">
        <v>775</v>
      </c>
    </row>
    <row r="560" spans="2:65" s="13" customFormat="1" ht="10.199999999999999">
      <c r="B560" s="155"/>
      <c r="D560" s="149" t="s">
        <v>144</v>
      </c>
      <c r="E560" s="156" t="s">
        <v>1</v>
      </c>
      <c r="F560" s="157" t="s">
        <v>776</v>
      </c>
      <c r="H560" s="158">
        <v>14.76</v>
      </c>
      <c r="I560" s="159"/>
      <c r="L560" s="155"/>
      <c r="M560" s="160"/>
      <c r="T560" s="161"/>
      <c r="AT560" s="156" t="s">
        <v>144</v>
      </c>
      <c r="AU560" s="156" t="s">
        <v>82</v>
      </c>
      <c r="AV560" s="13" t="s">
        <v>82</v>
      </c>
      <c r="AW560" s="13" t="s">
        <v>30</v>
      </c>
      <c r="AX560" s="13" t="s">
        <v>80</v>
      </c>
      <c r="AY560" s="156" t="s">
        <v>135</v>
      </c>
    </row>
    <row r="561" spans="2:65" s="1" customFormat="1" ht="24.15" customHeight="1">
      <c r="B561" s="133"/>
      <c r="C561" s="134" t="s">
        <v>777</v>
      </c>
      <c r="D561" s="134" t="s">
        <v>138</v>
      </c>
      <c r="E561" s="135" t="s">
        <v>778</v>
      </c>
      <c r="F561" s="136" t="s">
        <v>779</v>
      </c>
      <c r="G561" s="137" t="s">
        <v>150</v>
      </c>
      <c r="H561" s="138">
        <v>121.5</v>
      </c>
      <c r="I561" s="139"/>
      <c r="J561" s="140">
        <f>ROUND(I561*H561,2)</f>
        <v>0</v>
      </c>
      <c r="K561" s="141"/>
      <c r="L561" s="32"/>
      <c r="M561" s="142" t="s">
        <v>1</v>
      </c>
      <c r="N561" s="143" t="s">
        <v>38</v>
      </c>
      <c r="P561" s="144">
        <f>O561*H561</f>
        <v>0</v>
      </c>
      <c r="Q561" s="144">
        <v>0</v>
      </c>
      <c r="R561" s="144">
        <f>Q561*H561</f>
        <v>0</v>
      </c>
      <c r="S561" s="144">
        <v>0</v>
      </c>
      <c r="T561" s="145">
        <f>S561*H561</f>
        <v>0</v>
      </c>
      <c r="AR561" s="146" t="s">
        <v>188</v>
      </c>
      <c r="AT561" s="146" t="s">
        <v>138</v>
      </c>
      <c r="AU561" s="146" t="s">
        <v>82</v>
      </c>
      <c r="AY561" s="17" t="s">
        <v>135</v>
      </c>
      <c r="BE561" s="147">
        <f>IF(N561="základní",J561,0)</f>
        <v>0</v>
      </c>
      <c r="BF561" s="147">
        <f>IF(N561="snížená",J561,0)</f>
        <v>0</v>
      </c>
      <c r="BG561" s="147">
        <f>IF(N561="zákl. přenesená",J561,0)</f>
        <v>0</v>
      </c>
      <c r="BH561" s="147">
        <f>IF(N561="sníž. přenesená",J561,0)</f>
        <v>0</v>
      </c>
      <c r="BI561" s="147">
        <f>IF(N561="nulová",J561,0)</f>
        <v>0</v>
      </c>
      <c r="BJ561" s="17" t="s">
        <v>80</v>
      </c>
      <c r="BK561" s="147">
        <f>ROUND(I561*H561,2)</f>
        <v>0</v>
      </c>
      <c r="BL561" s="17" t="s">
        <v>188</v>
      </c>
      <c r="BM561" s="146" t="s">
        <v>780</v>
      </c>
    </row>
    <row r="562" spans="2:65" s="12" customFormat="1" ht="10.199999999999999">
      <c r="B562" s="148"/>
      <c r="D562" s="149" t="s">
        <v>144</v>
      </c>
      <c r="E562" s="150" t="s">
        <v>1</v>
      </c>
      <c r="F562" s="151" t="s">
        <v>412</v>
      </c>
      <c r="H562" s="150" t="s">
        <v>1</v>
      </c>
      <c r="I562" s="152"/>
      <c r="L562" s="148"/>
      <c r="M562" s="153"/>
      <c r="T562" s="154"/>
      <c r="AT562" s="150" t="s">
        <v>144</v>
      </c>
      <c r="AU562" s="150" t="s">
        <v>82</v>
      </c>
      <c r="AV562" s="12" t="s">
        <v>80</v>
      </c>
      <c r="AW562" s="12" t="s">
        <v>30</v>
      </c>
      <c r="AX562" s="12" t="s">
        <v>73</v>
      </c>
      <c r="AY562" s="150" t="s">
        <v>135</v>
      </c>
    </row>
    <row r="563" spans="2:65" s="13" customFormat="1" ht="10.199999999999999">
      <c r="B563" s="155"/>
      <c r="D563" s="149" t="s">
        <v>144</v>
      </c>
      <c r="E563" s="156" t="s">
        <v>1</v>
      </c>
      <c r="F563" s="157" t="s">
        <v>578</v>
      </c>
      <c r="H563" s="158">
        <v>1.53</v>
      </c>
      <c r="I563" s="159"/>
      <c r="L563" s="155"/>
      <c r="M563" s="160"/>
      <c r="T563" s="161"/>
      <c r="AT563" s="156" t="s">
        <v>144</v>
      </c>
      <c r="AU563" s="156" t="s">
        <v>82</v>
      </c>
      <c r="AV563" s="13" t="s">
        <v>82</v>
      </c>
      <c r="AW563" s="13" t="s">
        <v>30</v>
      </c>
      <c r="AX563" s="13" t="s">
        <v>73</v>
      </c>
      <c r="AY563" s="156" t="s">
        <v>135</v>
      </c>
    </row>
    <row r="564" spans="2:65" s="13" customFormat="1" ht="10.199999999999999">
      <c r="B564" s="155"/>
      <c r="D564" s="149" t="s">
        <v>144</v>
      </c>
      <c r="E564" s="156" t="s">
        <v>1</v>
      </c>
      <c r="F564" s="157" t="s">
        <v>579</v>
      </c>
      <c r="H564" s="158">
        <v>4.17</v>
      </c>
      <c r="I564" s="159"/>
      <c r="L564" s="155"/>
      <c r="M564" s="160"/>
      <c r="T564" s="161"/>
      <c r="AT564" s="156" t="s">
        <v>144</v>
      </c>
      <c r="AU564" s="156" t="s">
        <v>82</v>
      </c>
      <c r="AV564" s="13" t="s">
        <v>82</v>
      </c>
      <c r="AW564" s="13" t="s">
        <v>30</v>
      </c>
      <c r="AX564" s="13" t="s">
        <v>73</v>
      </c>
      <c r="AY564" s="156" t="s">
        <v>135</v>
      </c>
    </row>
    <row r="565" spans="2:65" s="13" customFormat="1" ht="10.199999999999999">
      <c r="B565" s="155"/>
      <c r="D565" s="149" t="s">
        <v>144</v>
      </c>
      <c r="E565" s="156" t="s">
        <v>1</v>
      </c>
      <c r="F565" s="157" t="s">
        <v>580</v>
      </c>
      <c r="H565" s="158">
        <v>30.27</v>
      </c>
      <c r="I565" s="159"/>
      <c r="L565" s="155"/>
      <c r="M565" s="160"/>
      <c r="T565" s="161"/>
      <c r="AT565" s="156" t="s">
        <v>144</v>
      </c>
      <c r="AU565" s="156" t="s">
        <v>82</v>
      </c>
      <c r="AV565" s="13" t="s">
        <v>82</v>
      </c>
      <c r="AW565" s="13" t="s">
        <v>30</v>
      </c>
      <c r="AX565" s="13" t="s">
        <v>73</v>
      </c>
      <c r="AY565" s="156" t="s">
        <v>135</v>
      </c>
    </row>
    <row r="566" spans="2:65" s="13" customFormat="1" ht="10.199999999999999">
      <c r="B566" s="155"/>
      <c r="D566" s="149" t="s">
        <v>144</v>
      </c>
      <c r="E566" s="156" t="s">
        <v>1</v>
      </c>
      <c r="F566" s="157" t="s">
        <v>581</v>
      </c>
      <c r="H566" s="158">
        <v>4.2</v>
      </c>
      <c r="I566" s="159"/>
      <c r="L566" s="155"/>
      <c r="M566" s="160"/>
      <c r="T566" s="161"/>
      <c r="AT566" s="156" t="s">
        <v>144</v>
      </c>
      <c r="AU566" s="156" t="s">
        <v>82</v>
      </c>
      <c r="AV566" s="13" t="s">
        <v>82</v>
      </c>
      <c r="AW566" s="13" t="s">
        <v>30</v>
      </c>
      <c r="AX566" s="13" t="s">
        <v>73</v>
      </c>
      <c r="AY566" s="156" t="s">
        <v>135</v>
      </c>
    </row>
    <row r="567" spans="2:65" s="13" customFormat="1" ht="10.199999999999999">
      <c r="B567" s="155"/>
      <c r="D567" s="149" t="s">
        <v>144</v>
      </c>
      <c r="E567" s="156" t="s">
        <v>1</v>
      </c>
      <c r="F567" s="157" t="s">
        <v>584</v>
      </c>
      <c r="H567" s="158">
        <v>6.36</v>
      </c>
      <c r="I567" s="159"/>
      <c r="L567" s="155"/>
      <c r="M567" s="160"/>
      <c r="T567" s="161"/>
      <c r="AT567" s="156" t="s">
        <v>144</v>
      </c>
      <c r="AU567" s="156" t="s">
        <v>82</v>
      </c>
      <c r="AV567" s="13" t="s">
        <v>82</v>
      </c>
      <c r="AW567" s="13" t="s">
        <v>30</v>
      </c>
      <c r="AX567" s="13" t="s">
        <v>73</v>
      </c>
      <c r="AY567" s="156" t="s">
        <v>135</v>
      </c>
    </row>
    <row r="568" spans="2:65" s="13" customFormat="1" ht="10.199999999999999">
      <c r="B568" s="155"/>
      <c r="D568" s="149" t="s">
        <v>144</v>
      </c>
      <c r="E568" s="156" t="s">
        <v>1</v>
      </c>
      <c r="F568" s="157" t="s">
        <v>614</v>
      </c>
      <c r="H568" s="158">
        <v>71.91</v>
      </c>
      <c r="I568" s="159"/>
      <c r="L568" s="155"/>
      <c r="M568" s="160"/>
      <c r="T568" s="161"/>
      <c r="AT568" s="156" t="s">
        <v>144</v>
      </c>
      <c r="AU568" s="156" t="s">
        <v>82</v>
      </c>
      <c r="AV568" s="13" t="s">
        <v>82</v>
      </c>
      <c r="AW568" s="13" t="s">
        <v>30</v>
      </c>
      <c r="AX568" s="13" t="s">
        <v>73</v>
      </c>
      <c r="AY568" s="156" t="s">
        <v>135</v>
      </c>
    </row>
    <row r="569" spans="2:65" s="13" customFormat="1" ht="10.199999999999999">
      <c r="B569" s="155"/>
      <c r="D569" s="149" t="s">
        <v>144</v>
      </c>
      <c r="E569" s="156" t="s">
        <v>1</v>
      </c>
      <c r="F569" s="157" t="s">
        <v>615</v>
      </c>
      <c r="H569" s="158">
        <v>3.06</v>
      </c>
      <c r="I569" s="159"/>
      <c r="L569" s="155"/>
      <c r="M569" s="160"/>
      <c r="T569" s="161"/>
      <c r="AT569" s="156" t="s">
        <v>144</v>
      </c>
      <c r="AU569" s="156" t="s">
        <v>82</v>
      </c>
      <c r="AV569" s="13" t="s">
        <v>82</v>
      </c>
      <c r="AW569" s="13" t="s">
        <v>30</v>
      </c>
      <c r="AX569" s="13" t="s">
        <v>73</v>
      </c>
      <c r="AY569" s="156" t="s">
        <v>135</v>
      </c>
    </row>
    <row r="570" spans="2:65" s="14" customFormat="1" ht="10.199999999999999">
      <c r="B570" s="162"/>
      <c r="D570" s="149" t="s">
        <v>144</v>
      </c>
      <c r="E570" s="163" t="s">
        <v>1</v>
      </c>
      <c r="F570" s="164" t="s">
        <v>147</v>
      </c>
      <c r="H570" s="165">
        <v>121.5</v>
      </c>
      <c r="I570" s="166"/>
      <c r="L570" s="162"/>
      <c r="M570" s="167"/>
      <c r="T570" s="168"/>
      <c r="AT570" s="163" t="s">
        <v>144</v>
      </c>
      <c r="AU570" s="163" t="s">
        <v>82</v>
      </c>
      <c r="AV570" s="14" t="s">
        <v>142</v>
      </c>
      <c r="AW570" s="14" t="s">
        <v>30</v>
      </c>
      <c r="AX570" s="14" t="s">
        <v>80</v>
      </c>
      <c r="AY570" s="163" t="s">
        <v>135</v>
      </c>
    </row>
    <row r="571" spans="2:65" s="1" customFormat="1" ht="24.15" customHeight="1">
      <c r="B571" s="133"/>
      <c r="C571" s="134" t="s">
        <v>781</v>
      </c>
      <c r="D571" s="134" t="s">
        <v>138</v>
      </c>
      <c r="E571" s="135" t="s">
        <v>782</v>
      </c>
      <c r="F571" s="136" t="s">
        <v>783</v>
      </c>
      <c r="G571" s="137" t="s">
        <v>150</v>
      </c>
      <c r="H571" s="138">
        <v>135.815</v>
      </c>
      <c r="I571" s="139"/>
      <c r="J571" s="140">
        <f>ROUND(I571*H571,2)</f>
        <v>0</v>
      </c>
      <c r="K571" s="141"/>
      <c r="L571" s="32"/>
      <c r="M571" s="142" t="s">
        <v>1</v>
      </c>
      <c r="N571" s="143" t="s">
        <v>38</v>
      </c>
      <c r="P571" s="144">
        <f>O571*H571</f>
        <v>0</v>
      </c>
      <c r="Q571" s="144">
        <v>3.4000000000000002E-4</v>
      </c>
      <c r="R571" s="144">
        <f>Q571*H571</f>
        <v>4.6177100000000006E-2</v>
      </c>
      <c r="S571" s="144">
        <v>0</v>
      </c>
      <c r="T571" s="145">
        <f>S571*H571</f>
        <v>0</v>
      </c>
      <c r="AR571" s="146" t="s">
        <v>188</v>
      </c>
      <c r="AT571" s="146" t="s">
        <v>138</v>
      </c>
      <c r="AU571" s="146" t="s">
        <v>82</v>
      </c>
      <c r="AY571" s="17" t="s">
        <v>135</v>
      </c>
      <c r="BE571" s="147">
        <f>IF(N571="základní",J571,0)</f>
        <v>0</v>
      </c>
      <c r="BF571" s="147">
        <f>IF(N571="snížená",J571,0)</f>
        <v>0</v>
      </c>
      <c r="BG571" s="147">
        <f>IF(N571="zákl. přenesená",J571,0)</f>
        <v>0</v>
      </c>
      <c r="BH571" s="147">
        <f>IF(N571="sníž. přenesená",J571,0)</f>
        <v>0</v>
      </c>
      <c r="BI571" s="147">
        <f>IF(N571="nulová",J571,0)</f>
        <v>0</v>
      </c>
      <c r="BJ571" s="17" t="s">
        <v>80</v>
      </c>
      <c r="BK571" s="147">
        <f>ROUND(I571*H571,2)</f>
        <v>0</v>
      </c>
      <c r="BL571" s="17" t="s">
        <v>188</v>
      </c>
      <c r="BM571" s="146" t="s">
        <v>784</v>
      </c>
    </row>
    <row r="572" spans="2:65" s="13" customFormat="1" ht="20.399999999999999">
      <c r="B572" s="155"/>
      <c r="D572" s="149" t="s">
        <v>144</v>
      </c>
      <c r="E572" s="156" t="s">
        <v>1</v>
      </c>
      <c r="F572" s="157" t="s">
        <v>785</v>
      </c>
      <c r="H572" s="158">
        <v>135.815</v>
      </c>
      <c r="I572" s="159"/>
      <c r="L572" s="155"/>
      <c r="M572" s="160"/>
      <c r="T572" s="161"/>
      <c r="AT572" s="156" t="s">
        <v>144</v>
      </c>
      <c r="AU572" s="156" t="s">
        <v>82</v>
      </c>
      <c r="AV572" s="13" t="s">
        <v>82</v>
      </c>
      <c r="AW572" s="13" t="s">
        <v>30</v>
      </c>
      <c r="AX572" s="13" t="s">
        <v>73</v>
      </c>
      <c r="AY572" s="156" t="s">
        <v>135</v>
      </c>
    </row>
    <row r="573" spans="2:65" s="14" customFormat="1" ht="10.199999999999999">
      <c r="B573" s="162"/>
      <c r="D573" s="149" t="s">
        <v>144</v>
      </c>
      <c r="E573" s="163" t="s">
        <v>1</v>
      </c>
      <c r="F573" s="164" t="s">
        <v>147</v>
      </c>
      <c r="H573" s="165">
        <v>135.815</v>
      </c>
      <c r="I573" s="166"/>
      <c r="L573" s="162"/>
      <c r="M573" s="167"/>
      <c r="T573" s="168"/>
      <c r="AT573" s="163" t="s">
        <v>144</v>
      </c>
      <c r="AU573" s="163" t="s">
        <v>82</v>
      </c>
      <c r="AV573" s="14" t="s">
        <v>142</v>
      </c>
      <c r="AW573" s="14" t="s">
        <v>30</v>
      </c>
      <c r="AX573" s="14" t="s">
        <v>80</v>
      </c>
      <c r="AY573" s="163" t="s">
        <v>135</v>
      </c>
    </row>
    <row r="574" spans="2:65" s="1" customFormat="1" ht="24.15" customHeight="1">
      <c r="B574" s="133"/>
      <c r="C574" s="180" t="s">
        <v>786</v>
      </c>
      <c r="D574" s="180" t="s">
        <v>492</v>
      </c>
      <c r="E574" s="181" t="s">
        <v>787</v>
      </c>
      <c r="F574" s="182" t="s">
        <v>788</v>
      </c>
      <c r="G574" s="183" t="s">
        <v>207</v>
      </c>
      <c r="H574" s="184">
        <v>135.815</v>
      </c>
      <c r="I574" s="185"/>
      <c r="J574" s="186">
        <f>ROUND(I574*H574,2)</f>
        <v>0</v>
      </c>
      <c r="K574" s="187"/>
      <c r="L574" s="188"/>
      <c r="M574" s="189" t="s">
        <v>1</v>
      </c>
      <c r="N574" s="190" t="s">
        <v>38</v>
      </c>
      <c r="P574" s="144">
        <f>O574*H574</f>
        <v>0</v>
      </c>
      <c r="Q574" s="144">
        <v>0</v>
      </c>
      <c r="R574" s="144">
        <f>Q574*H574</f>
        <v>0</v>
      </c>
      <c r="S574" s="144">
        <v>0</v>
      </c>
      <c r="T574" s="145">
        <f>S574*H574</f>
        <v>0</v>
      </c>
      <c r="AR574" s="146" t="s">
        <v>245</v>
      </c>
      <c r="AT574" s="146" t="s">
        <v>492</v>
      </c>
      <c r="AU574" s="146" t="s">
        <v>82</v>
      </c>
      <c r="AY574" s="17" t="s">
        <v>135</v>
      </c>
      <c r="BE574" s="147">
        <f>IF(N574="základní",J574,0)</f>
        <v>0</v>
      </c>
      <c r="BF574" s="147">
        <f>IF(N574="snížená",J574,0)</f>
        <v>0</v>
      </c>
      <c r="BG574" s="147">
        <f>IF(N574="zákl. přenesená",J574,0)</f>
        <v>0</v>
      </c>
      <c r="BH574" s="147">
        <f>IF(N574="sníž. přenesená",J574,0)</f>
        <v>0</v>
      </c>
      <c r="BI574" s="147">
        <f>IF(N574="nulová",J574,0)</f>
        <v>0</v>
      </c>
      <c r="BJ574" s="17" t="s">
        <v>80</v>
      </c>
      <c r="BK574" s="147">
        <f>ROUND(I574*H574,2)</f>
        <v>0</v>
      </c>
      <c r="BL574" s="17" t="s">
        <v>188</v>
      </c>
      <c r="BM574" s="146" t="s">
        <v>789</v>
      </c>
    </row>
    <row r="575" spans="2:65" s="1" customFormat="1" ht="16.5" customHeight="1">
      <c r="B575" s="133"/>
      <c r="C575" s="134" t="s">
        <v>790</v>
      </c>
      <c r="D575" s="134" t="s">
        <v>138</v>
      </c>
      <c r="E575" s="135" t="s">
        <v>791</v>
      </c>
      <c r="F575" s="136" t="s">
        <v>792</v>
      </c>
      <c r="G575" s="137" t="s">
        <v>150</v>
      </c>
      <c r="H575" s="138">
        <v>133.07</v>
      </c>
      <c r="I575" s="139"/>
      <c r="J575" s="140">
        <f>ROUND(I575*H575,2)</f>
        <v>0</v>
      </c>
      <c r="K575" s="141"/>
      <c r="L575" s="32"/>
      <c r="M575" s="142" t="s">
        <v>1</v>
      </c>
      <c r="N575" s="143" t="s">
        <v>38</v>
      </c>
      <c r="P575" s="144">
        <f>O575*H575</f>
        <v>0</v>
      </c>
      <c r="Q575" s="144">
        <v>0</v>
      </c>
      <c r="R575" s="144">
        <f>Q575*H575</f>
        <v>0</v>
      </c>
      <c r="S575" s="144">
        <v>0</v>
      </c>
      <c r="T575" s="145">
        <f>S575*H575</f>
        <v>0</v>
      </c>
      <c r="AR575" s="146" t="s">
        <v>188</v>
      </c>
      <c r="AT575" s="146" t="s">
        <v>138</v>
      </c>
      <c r="AU575" s="146" t="s">
        <v>82</v>
      </c>
      <c r="AY575" s="17" t="s">
        <v>135</v>
      </c>
      <c r="BE575" s="147">
        <f>IF(N575="základní",J575,0)</f>
        <v>0</v>
      </c>
      <c r="BF575" s="147">
        <f>IF(N575="snížená",J575,0)</f>
        <v>0</v>
      </c>
      <c r="BG575" s="147">
        <f>IF(N575="zákl. přenesená",J575,0)</f>
        <v>0</v>
      </c>
      <c r="BH575" s="147">
        <f>IF(N575="sníž. přenesená",J575,0)</f>
        <v>0</v>
      </c>
      <c r="BI575" s="147">
        <f>IF(N575="nulová",J575,0)</f>
        <v>0</v>
      </c>
      <c r="BJ575" s="17" t="s">
        <v>80</v>
      </c>
      <c r="BK575" s="147">
        <f>ROUND(I575*H575,2)</f>
        <v>0</v>
      </c>
      <c r="BL575" s="17" t="s">
        <v>188</v>
      </c>
      <c r="BM575" s="146" t="s">
        <v>793</v>
      </c>
    </row>
    <row r="576" spans="2:65" s="12" customFormat="1" ht="10.199999999999999">
      <c r="B576" s="148"/>
      <c r="D576" s="149" t="s">
        <v>144</v>
      </c>
      <c r="E576" s="150" t="s">
        <v>1</v>
      </c>
      <c r="F576" s="151" t="s">
        <v>412</v>
      </c>
      <c r="H576" s="150" t="s">
        <v>1</v>
      </c>
      <c r="I576" s="152"/>
      <c r="L576" s="148"/>
      <c r="M576" s="153"/>
      <c r="T576" s="154"/>
      <c r="AT576" s="150" t="s">
        <v>144</v>
      </c>
      <c r="AU576" s="150" t="s">
        <v>82</v>
      </c>
      <c r="AV576" s="12" t="s">
        <v>80</v>
      </c>
      <c r="AW576" s="12" t="s">
        <v>30</v>
      </c>
      <c r="AX576" s="12" t="s">
        <v>73</v>
      </c>
      <c r="AY576" s="150" t="s">
        <v>135</v>
      </c>
    </row>
    <row r="577" spans="2:65" s="13" customFormat="1" ht="10.199999999999999">
      <c r="B577" s="155"/>
      <c r="D577" s="149" t="s">
        <v>144</v>
      </c>
      <c r="E577" s="156" t="s">
        <v>1</v>
      </c>
      <c r="F577" s="157" t="s">
        <v>578</v>
      </c>
      <c r="H577" s="158">
        <v>1.53</v>
      </c>
      <c r="I577" s="159"/>
      <c r="L577" s="155"/>
      <c r="M577" s="160"/>
      <c r="T577" s="161"/>
      <c r="AT577" s="156" t="s">
        <v>144</v>
      </c>
      <c r="AU577" s="156" t="s">
        <v>82</v>
      </c>
      <c r="AV577" s="13" t="s">
        <v>82</v>
      </c>
      <c r="AW577" s="13" t="s">
        <v>30</v>
      </c>
      <c r="AX577" s="13" t="s">
        <v>73</v>
      </c>
      <c r="AY577" s="156" t="s">
        <v>135</v>
      </c>
    </row>
    <row r="578" spans="2:65" s="13" customFormat="1" ht="10.199999999999999">
      <c r="B578" s="155"/>
      <c r="D578" s="149" t="s">
        <v>144</v>
      </c>
      <c r="E578" s="156" t="s">
        <v>1</v>
      </c>
      <c r="F578" s="157" t="s">
        <v>579</v>
      </c>
      <c r="H578" s="158">
        <v>4.17</v>
      </c>
      <c r="I578" s="159"/>
      <c r="L578" s="155"/>
      <c r="M578" s="160"/>
      <c r="T578" s="161"/>
      <c r="AT578" s="156" t="s">
        <v>144</v>
      </c>
      <c r="AU578" s="156" t="s">
        <v>82</v>
      </c>
      <c r="AV578" s="13" t="s">
        <v>82</v>
      </c>
      <c r="AW578" s="13" t="s">
        <v>30</v>
      </c>
      <c r="AX578" s="13" t="s">
        <v>73</v>
      </c>
      <c r="AY578" s="156" t="s">
        <v>135</v>
      </c>
    </row>
    <row r="579" spans="2:65" s="13" customFormat="1" ht="10.199999999999999">
      <c r="B579" s="155"/>
      <c r="D579" s="149" t="s">
        <v>144</v>
      </c>
      <c r="E579" s="156" t="s">
        <v>1</v>
      </c>
      <c r="F579" s="157" t="s">
        <v>580</v>
      </c>
      <c r="H579" s="158">
        <v>30.27</v>
      </c>
      <c r="I579" s="159"/>
      <c r="L579" s="155"/>
      <c r="M579" s="160"/>
      <c r="T579" s="161"/>
      <c r="AT579" s="156" t="s">
        <v>144</v>
      </c>
      <c r="AU579" s="156" t="s">
        <v>82</v>
      </c>
      <c r="AV579" s="13" t="s">
        <v>82</v>
      </c>
      <c r="AW579" s="13" t="s">
        <v>30</v>
      </c>
      <c r="AX579" s="13" t="s">
        <v>73</v>
      </c>
      <c r="AY579" s="156" t="s">
        <v>135</v>
      </c>
    </row>
    <row r="580" spans="2:65" s="13" customFormat="1" ht="10.199999999999999">
      <c r="B580" s="155"/>
      <c r="D580" s="149" t="s">
        <v>144</v>
      </c>
      <c r="E580" s="156" t="s">
        <v>1</v>
      </c>
      <c r="F580" s="157" t="s">
        <v>581</v>
      </c>
      <c r="H580" s="158">
        <v>4.2</v>
      </c>
      <c r="I580" s="159"/>
      <c r="L580" s="155"/>
      <c r="M580" s="160"/>
      <c r="T580" s="161"/>
      <c r="AT580" s="156" t="s">
        <v>144</v>
      </c>
      <c r="AU580" s="156" t="s">
        <v>82</v>
      </c>
      <c r="AV580" s="13" t="s">
        <v>82</v>
      </c>
      <c r="AW580" s="13" t="s">
        <v>30</v>
      </c>
      <c r="AX580" s="13" t="s">
        <v>73</v>
      </c>
      <c r="AY580" s="156" t="s">
        <v>135</v>
      </c>
    </row>
    <row r="581" spans="2:65" s="13" customFormat="1" ht="10.199999999999999">
      <c r="B581" s="155"/>
      <c r="D581" s="149" t="s">
        <v>144</v>
      </c>
      <c r="E581" s="156" t="s">
        <v>1</v>
      </c>
      <c r="F581" s="157" t="s">
        <v>582</v>
      </c>
      <c r="H581" s="158">
        <v>3.28</v>
      </c>
      <c r="I581" s="159"/>
      <c r="L581" s="155"/>
      <c r="M581" s="160"/>
      <c r="T581" s="161"/>
      <c r="AT581" s="156" t="s">
        <v>144</v>
      </c>
      <c r="AU581" s="156" t="s">
        <v>82</v>
      </c>
      <c r="AV581" s="13" t="s">
        <v>82</v>
      </c>
      <c r="AW581" s="13" t="s">
        <v>30</v>
      </c>
      <c r="AX581" s="13" t="s">
        <v>73</v>
      </c>
      <c r="AY581" s="156" t="s">
        <v>135</v>
      </c>
    </row>
    <row r="582" spans="2:65" s="13" customFormat="1" ht="10.199999999999999">
      <c r="B582" s="155"/>
      <c r="D582" s="149" t="s">
        <v>144</v>
      </c>
      <c r="E582" s="156" t="s">
        <v>1</v>
      </c>
      <c r="F582" s="157" t="s">
        <v>583</v>
      </c>
      <c r="H582" s="158">
        <v>1.48</v>
      </c>
      <c r="I582" s="159"/>
      <c r="L582" s="155"/>
      <c r="M582" s="160"/>
      <c r="T582" s="161"/>
      <c r="AT582" s="156" t="s">
        <v>144</v>
      </c>
      <c r="AU582" s="156" t="s">
        <v>82</v>
      </c>
      <c r="AV582" s="13" t="s">
        <v>82</v>
      </c>
      <c r="AW582" s="13" t="s">
        <v>30</v>
      </c>
      <c r="AX582" s="13" t="s">
        <v>73</v>
      </c>
      <c r="AY582" s="156" t="s">
        <v>135</v>
      </c>
    </row>
    <row r="583" spans="2:65" s="13" customFormat="1" ht="10.199999999999999">
      <c r="B583" s="155"/>
      <c r="D583" s="149" t="s">
        <v>144</v>
      </c>
      <c r="E583" s="156" t="s">
        <v>1</v>
      </c>
      <c r="F583" s="157" t="s">
        <v>584</v>
      </c>
      <c r="H583" s="158">
        <v>6.36</v>
      </c>
      <c r="I583" s="159"/>
      <c r="L583" s="155"/>
      <c r="M583" s="160"/>
      <c r="T583" s="161"/>
      <c r="AT583" s="156" t="s">
        <v>144</v>
      </c>
      <c r="AU583" s="156" t="s">
        <v>82</v>
      </c>
      <c r="AV583" s="13" t="s">
        <v>82</v>
      </c>
      <c r="AW583" s="13" t="s">
        <v>30</v>
      </c>
      <c r="AX583" s="13" t="s">
        <v>73</v>
      </c>
      <c r="AY583" s="156" t="s">
        <v>135</v>
      </c>
    </row>
    <row r="584" spans="2:65" s="13" customFormat="1" ht="10.199999999999999">
      <c r="B584" s="155"/>
      <c r="D584" s="149" t="s">
        <v>144</v>
      </c>
      <c r="E584" s="156" t="s">
        <v>1</v>
      </c>
      <c r="F584" s="157" t="s">
        <v>585</v>
      </c>
      <c r="H584" s="158">
        <v>5.33</v>
      </c>
      <c r="I584" s="159"/>
      <c r="L584" s="155"/>
      <c r="M584" s="160"/>
      <c r="T584" s="161"/>
      <c r="AT584" s="156" t="s">
        <v>144</v>
      </c>
      <c r="AU584" s="156" t="s">
        <v>82</v>
      </c>
      <c r="AV584" s="13" t="s">
        <v>82</v>
      </c>
      <c r="AW584" s="13" t="s">
        <v>30</v>
      </c>
      <c r="AX584" s="13" t="s">
        <v>73</v>
      </c>
      <c r="AY584" s="156" t="s">
        <v>135</v>
      </c>
    </row>
    <row r="585" spans="2:65" s="13" customFormat="1" ht="10.199999999999999">
      <c r="B585" s="155"/>
      <c r="D585" s="149" t="s">
        <v>144</v>
      </c>
      <c r="E585" s="156" t="s">
        <v>1</v>
      </c>
      <c r="F585" s="157" t="s">
        <v>586</v>
      </c>
      <c r="H585" s="158">
        <v>1.48</v>
      </c>
      <c r="I585" s="159"/>
      <c r="L585" s="155"/>
      <c r="M585" s="160"/>
      <c r="T585" s="161"/>
      <c r="AT585" s="156" t="s">
        <v>144</v>
      </c>
      <c r="AU585" s="156" t="s">
        <v>82</v>
      </c>
      <c r="AV585" s="13" t="s">
        <v>82</v>
      </c>
      <c r="AW585" s="13" t="s">
        <v>30</v>
      </c>
      <c r="AX585" s="13" t="s">
        <v>73</v>
      </c>
      <c r="AY585" s="156" t="s">
        <v>135</v>
      </c>
    </row>
    <row r="586" spans="2:65" s="13" customFormat="1" ht="10.199999999999999">
      <c r="B586" s="155"/>
      <c r="D586" s="149" t="s">
        <v>144</v>
      </c>
      <c r="E586" s="156" t="s">
        <v>1</v>
      </c>
      <c r="F586" s="157" t="s">
        <v>614</v>
      </c>
      <c r="H586" s="158">
        <v>71.91</v>
      </c>
      <c r="I586" s="159"/>
      <c r="L586" s="155"/>
      <c r="M586" s="160"/>
      <c r="T586" s="161"/>
      <c r="AT586" s="156" t="s">
        <v>144</v>
      </c>
      <c r="AU586" s="156" t="s">
        <v>82</v>
      </c>
      <c r="AV586" s="13" t="s">
        <v>82</v>
      </c>
      <c r="AW586" s="13" t="s">
        <v>30</v>
      </c>
      <c r="AX586" s="13" t="s">
        <v>73</v>
      </c>
      <c r="AY586" s="156" t="s">
        <v>135</v>
      </c>
    </row>
    <row r="587" spans="2:65" s="13" customFormat="1" ht="10.199999999999999">
      <c r="B587" s="155"/>
      <c r="D587" s="149" t="s">
        <v>144</v>
      </c>
      <c r="E587" s="156" t="s">
        <v>1</v>
      </c>
      <c r="F587" s="157" t="s">
        <v>615</v>
      </c>
      <c r="H587" s="158">
        <v>3.06</v>
      </c>
      <c r="I587" s="159"/>
      <c r="L587" s="155"/>
      <c r="M587" s="160"/>
      <c r="T587" s="161"/>
      <c r="AT587" s="156" t="s">
        <v>144</v>
      </c>
      <c r="AU587" s="156" t="s">
        <v>82</v>
      </c>
      <c r="AV587" s="13" t="s">
        <v>82</v>
      </c>
      <c r="AW587" s="13" t="s">
        <v>30</v>
      </c>
      <c r="AX587" s="13" t="s">
        <v>73</v>
      </c>
      <c r="AY587" s="156" t="s">
        <v>135</v>
      </c>
    </row>
    <row r="588" spans="2:65" s="14" customFormat="1" ht="10.199999999999999">
      <c r="B588" s="162"/>
      <c r="D588" s="149" t="s">
        <v>144</v>
      </c>
      <c r="E588" s="163" t="s">
        <v>1</v>
      </c>
      <c r="F588" s="164" t="s">
        <v>147</v>
      </c>
      <c r="H588" s="165">
        <v>133.07</v>
      </c>
      <c r="I588" s="166"/>
      <c r="L588" s="162"/>
      <c r="M588" s="167"/>
      <c r="T588" s="168"/>
      <c r="AT588" s="163" t="s">
        <v>144</v>
      </c>
      <c r="AU588" s="163" t="s">
        <v>82</v>
      </c>
      <c r="AV588" s="14" t="s">
        <v>142</v>
      </c>
      <c r="AW588" s="14" t="s">
        <v>30</v>
      </c>
      <c r="AX588" s="14" t="s">
        <v>80</v>
      </c>
      <c r="AY588" s="163" t="s">
        <v>135</v>
      </c>
    </row>
    <row r="589" spans="2:65" s="1" customFormat="1" ht="16.5" customHeight="1">
      <c r="B589" s="133"/>
      <c r="C589" s="180" t="s">
        <v>794</v>
      </c>
      <c r="D589" s="180" t="s">
        <v>492</v>
      </c>
      <c r="E589" s="181" t="s">
        <v>795</v>
      </c>
      <c r="F589" s="182" t="s">
        <v>796</v>
      </c>
      <c r="G589" s="183" t="s">
        <v>150</v>
      </c>
      <c r="H589" s="184">
        <v>146.37700000000001</v>
      </c>
      <c r="I589" s="185"/>
      <c r="J589" s="186">
        <f>ROUND(I589*H589,2)</f>
        <v>0</v>
      </c>
      <c r="K589" s="187"/>
      <c r="L589" s="188"/>
      <c r="M589" s="189" t="s">
        <v>1</v>
      </c>
      <c r="N589" s="190" t="s">
        <v>38</v>
      </c>
      <c r="P589" s="144">
        <f>O589*H589</f>
        <v>0</v>
      </c>
      <c r="Q589" s="144">
        <v>0</v>
      </c>
      <c r="R589" s="144">
        <f>Q589*H589</f>
        <v>0</v>
      </c>
      <c r="S589" s="144">
        <v>0</v>
      </c>
      <c r="T589" s="145">
        <f>S589*H589</f>
        <v>0</v>
      </c>
      <c r="AR589" s="146" t="s">
        <v>245</v>
      </c>
      <c r="AT589" s="146" t="s">
        <v>492</v>
      </c>
      <c r="AU589" s="146" t="s">
        <v>82</v>
      </c>
      <c r="AY589" s="17" t="s">
        <v>135</v>
      </c>
      <c r="BE589" s="147">
        <f>IF(N589="základní",J589,0)</f>
        <v>0</v>
      </c>
      <c r="BF589" s="147">
        <f>IF(N589="snížená",J589,0)</f>
        <v>0</v>
      </c>
      <c r="BG589" s="147">
        <f>IF(N589="zákl. přenesená",J589,0)</f>
        <v>0</v>
      </c>
      <c r="BH589" s="147">
        <f>IF(N589="sníž. přenesená",J589,0)</f>
        <v>0</v>
      </c>
      <c r="BI589" s="147">
        <f>IF(N589="nulová",J589,0)</f>
        <v>0</v>
      </c>
      <c r="BJ589" s="17" t="s">
        <v>80</v>
      </c>
      <c r="BK589" s="147">
        <f>ROUND(I589*H589,2)</f>
        <v>0</v>
      </c>
      <c r="BL589" s="17" t="s">
        <v>188</v>
      </c>
      <c r="BM589" s="146" t="s">
        <v>797</v>
      </c>
    </row>
    <row r="590" spans="2:65" s="1" customFormat="1" ht="21.75" customHeight="1">
      <c r="B590" s="133"/>
      <c r="C590" s="134" t="s">
        <v>798</v>
      </c>
      <c r="D590" s="134" t="s">
        <v>138</v>
      </c>
      <c r="E590" s="135" t="s">
        <v>799</v>
      </c>
      <c r="F590" s="136" t="s">
        <v>800</v>
      </c>
      <c r="G590" s="137" t="s">
        <v>150</v>
      </c>
      <c r="H590" s="138">
        <v>135.815</v>
      </c>
      <c r="I590" s="139"/>
      <c r="J590" s="140">
        <f>ROUND(I590*H590,2)</f>
        <v>0</v>
      </c>
      <c r="K590" s="141"/>
      <c r="L590" s="32"/>
      <c r="M590" s="142" t="s">
        <v>1</v>
      </c>
      <c r="N590" s="143" t="s">
        <v>38</v>
      </c>
      <c r="P590" s="144">
        <f>O590*H590</f>
        <v>0</v>
      </c>
      <c r="Q590" s="144">
        <v>0</v>
      </c>
      <c r="R590" s="144">
        <f>Q590*H590</f>
        <v>0</v>
      </c>
      <c r="S590" s="144">
        <v>0</v>
      </c>
      <c r="T590" s="145">
        <f>S590*H590</f>
        <v>0</v>
      </c>
      <c r="AR590" s="146" t="s">
        <v>188</v>
      </c>
      <c r="AT590" s="146" t="s">
        <v>138</v>
      </c>
      <c r="AU590" s="146" t="s">
        <v>82</v>
      </c>
      <c r="AY590" s="17" t="s">
        <v>135</v>
      </c>
      <c r="BE590" s="147">
        <f>IF(N590="základní",J590,0)</f>
        <v>0</v>
      </c>
      <c r="BF590" s="147">
        <f>IF(N590="snížená",J590,0)</f>
        <v>0</v>
      </c>
      <c r="BG590" s="147">
        <f>IF(N590="zákl. přenesená",J590,0)</f>
        <v>0</v>
      </c>
      <c r="BH590" s="147">
        <f>IF(N590="sníž. přenesená",J590,0)</f>
        <v>0</v>
      </c>
      <c r="BI590" s="147">
        <f>IF(N590="nulová",J590,0)</f>
        <v>0</v>
      </c>
      <c r="BJ590" s="17" t="s">
        <v>80</v>
      </c>
      <c r="BK590" s="147">
        <f>ROUND(I590*H590,2)</f>
        <v>0</v>
      </c>
      <c r="BL590" s="17" t="s">
        <v>188</v>
      </c>
      <c r="BM590" s="146" t="s">
        <v>801</v>
      </c>
    </row>
    <row r="591" spans="2:65" s="13" customFormat="1" ht="20.399999999999999">
      <c r="B591" s="155"/>
      <c r="D591" s="149" t="s">
        <v>144</v>
      </c>
      <c r="E591" s="156" t="s">
        <v>1</v>
      </c>
      <c r="F591" s="157" t="s">
        <v>785</v>
      </c>
      <c r="H591" s="158">
        <v>135.815</v>
      </c>
      <c r="I591" s="159"/>
      <c r="L591" s="155"/>
      <c r="M591" s="160"/>
      <c r="T591" s="161"/>
      <c r="AT591" s="156" t="s">
        <v>144</v>
      </c>
      <c r="AU591" s="156" t="s">
        <v>82</v>
      </c>
      <c r="AV591" s="13" t="s">
        <v>82</v>
      </c>
      <c r="AW591" s="13" t="s">
        <v>30</v>
      </c>
      <c r="AX591" s="13" t="s">
        <v>73</v>
      </c>
      <c r="AY591" s="156" t="s">
        <v>135</v>
      </c>
    </row>
    <row r="592" spans="2:65" s="14" customFormat="1" ht="10.199999999999999">
      <c r="B592" s="162"/>
      <c r="D592" s="149" t="s">
        <v>144</v>
      </c>
      <c r="E592" s="163" t="s">
        <v>1</v>
      </c>
      <c r="F592" s="164" t="s">
        <v>147</v>
      </c>
      <c r="H592" s="165">
        <v>135.815</v>
      </c>
      <c r="I592" s="166"/>
      <c r="L592" s="162"/>
      <c r="M592" s="167"/>
      <c r="T592" s="168"/>
      <c r="AT592" s="163" t="s">
        <v>144</v>
      </c>
      <c r="AU592" s="163" t="s">
        <v>82</v>
      </c>
      <c r="AV592" s="14" t="s">
        <v>142</v>
      </c>
      <c r="AW592" s="14" t="s">
        <v>30</v>
      </c>
      <c r="AX592" s="14" t="s">
        <v>80</v>
      </c>
      <c r="AY592" s="163" t="s">
        <v>135</v>
      </c>
    </row>
    <row r="593" spans="2:65" s="1" customFormat="1" ht="37.799999999999997" customHeight="1">
      <c r="B593" s="133"/>
      <c r="C593" s="180" t="s">
        <v>802</v>
      </c>
      <c r="D593" s="180" t="s">
        <v>492</v>
      </c>
      <c r="E593" s="181" t="s">
        <v>803</v>
      </c>
      <c r="F593" s="182" t="s">
        <v>804</v>
      </c>
      <c r="G593" s="183" t="s">
        <v>150</v>
      </c>
      <c r="H593" s="184">
        <v>142.60599999999999</v>
      </c>
      <c r="I593" s="185"/>
      <c r="J593" s="186">
        <f>ROUND(I593*H593,2)</f>
        <v>0</v>
      </c>
      <c r="K593" s="187"/>
      <c r="L593" s="188"/>
      <c r="M593" s="189" t="s">
        <v>1</v>
      </c>
      <c r="N593" s="190" t="s">
        <v>38</v>
      </c>
      <c r="P593" s="144">
        <f>O593*H593</f>
        <v>0</v>
      </c>
      <c r="Q593" s="144">
        <v>0</v>
      </c>
      <c r="R593" s="144">
        <f>Q593*H593</f>
        <v>0</v>
      </c>
      <c r="S593" s="144">
        <v>0</v>
      </c>
      <c r="T593" s="145">
        <f>S593*H593</f>
        <v>0</v>
      </c>
      <c r="AR593" s="146" t="s">
        <v>245</v>
      </c>
      <c r="AT593" s="146" t="s">
        <v>492</v>
      </c>
      <c r="AU593" s="146" t="s">
        <v>82</v>
      </c>
      <c r="AY593" s="17" t="s">
        <v>135</v>
      </c>
      <c r="BE593" s="147">
        <f>IF(N593="základní",J593,0)</f>
        <v>0</v>
      </c>
      <c r="BF593" s="147">
        <f>IF(N593="snížená",J593,0)</f>
        <v>0</v>
      </c>
      <c r="BG593" s="147">
        <f>IF(N593="zákl. přenesená",J593,0)</f>
        <v>0</v>
      </c>
      <c r="BH593" s="147">
        <f>IF(N593="sníž. přenesená",J593,0)</f>
        <v>0</v>
      </c>
      <c r="BI593" s="147">
        <f>IF(N593="nulová",J593,0)</f>
        <v>0</v>
      </c>
      <c r="BJ593" s="17" t="s">
        <v>80</v>
      </c>
      <c r="BK593" s="147">
        <f>ROUND(I593*H593,2)</f>
        <v>0</v>
      </c>
      <c r="BL593" s="17" t="s">
        <v>188</v>
      </c>
      <c r="BM593" s="146" t="s">
        <v>805</v>
      </c>
    </row>
    <row r="594" spans="2:65" s="1" customFormat="1" ht="24.15" customHeight="1">
      <c r="B594" s="133"/>
      <c r="C594" s="134" t="s">
        <v>806</v>
      </c>
      <c r="D594" s="134" t="s">
        <v>138</v>
      </c>
      <c r="E594" s="135" t="s">
        <v>807</v>
      </c>
      <c r="F594" s="136" t="s">
        <v>808</v>
      </c>
      <c r="G594" s="137" t="s">
        <v>150</v>
      </c>
      <c r="H594" s="138">
        <v>11.57</v>
      </c>
      <c r="I594" s="139"/>
      <c r="J594" s="140">
        <f>ROUND(I594*H594,2)</f>
        <v>0</v>
      </c>
      <c r="K594" s="141"/>
      <c r="L594" s="32"/>
      <c r="M594" s="142" t="s">
        <v>1</v>
      </c>
      <c r="N594" s="143" t="s">
        <v>38</v>
      </c>
      <c r="P594" s="144">
        <f>O594*H594</f>
        <v>0</v>
      </c>
      <c r="Q594" s="144">
        <v>0</v>
      </c>
      <c r="R594" s="144">
        <f>Q594*H594</f>
        <v>0</v>
      </c>
      <c r="S594" s="144">
        <v>0</v>
      </c>
      <c r="T594" s="145">
        <f>S594*H594</f>
        <v>0</v>
      </c>
      <c r="AR594" s="146" t="s">
        <v>188</v>
      </c>
      <c r="AT594" s="146" t="s">
        <v>138</v>
      </c>
      <c r="AU594" s="146" t="s">
        <v>82</v>
      </c>
      <c r="AY594" s="17" t="s">
        <v>135</v>
      </c>
      <c r="BE594" s="147">
        <f>IF(N594="základní",J594,0)</f>
        <v>0</v>
      </c>
      <c r="BF594" s="147">
        <f>IF(N594="snížená",J594,0)</f>
        <v>0</v>
      </c>
      <c r="BG594" s="147">
        <f>IF(N594="zákl. přenesená",J594,0)</f>
        <v>0</v>
      </c>
      <c r="BH594" s="147">
        <f>IF(N594="sníž. přenesená",J594,0)</f>
        <v>0</v>
      </c>
      <c r="BI594" s="147">
        <f>IF(N594="nulová",J594,0)</f>
        <v>0</v>
      </c>
      <c r="BJ594" s="17" t="s">
        <v>80</v>
      </c>
      <c r="BK594" s="147">
        <f>ROUND(I594*H594,2)</f>
        <v>0</v>
      </c>
      <c r="BL594" s="17" t="s">
        <v>188</v>
      </c>
      <c r="BM594" s="146" t="s">
        <v>809</v>
      </c>
    </row>
    <row r="595" spans="2:65" s="12" customFormat="1" ht="10.199999999999999">
      <c r="B595" s="148"/>
      <c r="D595" s="149" t="s">
        <v>144</v>
      </c>
      <c r="E595" s="150" t="s">
        <v>1</v>
      </c>
      <c r="F595" s="151" t="s">
        <v>412</v>
      </c>
      <c r="H595" s="150" t="s">
        <v>1</v>
      </c>
      <c r="I595" s="152"/>
      <c r="L595" s="148"/>
      <c r="M595" s="153"/>
      <c r="T595" s="154"/>
      <c r="AT595" s="150" t="s">
        <v>144</v>
      </c>
      <c r="AU595" s="150" t="s">
        <v>82</v>
      </c>
      <c r="AV595" s="12" t="s">
        <v>80</v>
      </c>
      <c r="AW595" s="12" t="s">
        <v>30</v>
      </c>
      <c r="AX595" s="12" t="s">
        <v>73</v>
      </c>
      <c r="AY595" s="150" t="s">
        <v>135</v>
      </c>
    </row>
    <row r="596" spans="2:65" s="13" customFormat="1" ht="10.199999999999999">
      <c r="B596" s="155"/>
      <c r="D596" s="149" t="s">
        <v>144</v>
      </c>
      <c r="E596" s="156" t="s">
        <v>1</v>
      </c>
      <c r="F596" s="157" t="s">
        <v>582</v>
      </c>
      <c r="H596" s="158">
        <v>3.28</v>
      </c>
      <c r="I596" s="159"/>
      <c r="L596" s="155"/>
      <c r="M596" s="160"/>
      <c r="T596" s="161"/>
      <c r="AT596" s="156" t="s">
        <v>144</v>
      </c>
      <c r="AU596" s="156" t="s">
        <v>82</v>
      </c>
      <c r="AV596" s="13" t="s">
        <v>82</v>
      </c>
      <c r="AW596" s="13" t="s">
        <v>30</v>
      </c>
      <c r="AX596" s="13" t="s">
        <v>73</v>
      </c>
      <c r="AY596" s="156" t="s">
        <v>135</v>
      </c>
    </row>
    <row r="597" spans="2:65" s="13" customFormat="1" ht="10.199999999999999">
      <c r="B597" s="155"/>
      <c r="D597" s="149" t="s">
        <v>144</v>
      </c>
      <c r="E597" s="156" t="s">
        <v>1</v>
      </c>
      <c r="F597" s="157" t="s">
        <v>583</v>
      </c>
      <c r="H597" s="158">
        <v>1.48</v>
      </c>
      <c r="I597" s="159"/>
      <c r="L597" s="155"/>
      <c r="M597" s="160"/>
      <c r="T597" s="161"/>
      <c r="AT597" s="156" t="s">
        <v>144</v>
      </c>
      <c r="AU597" s="156" t="s">
        <v>82</v>
      </c>
      <c r="AV597" s="13" t="s">
        <v>82</v>
      </c>
      <c r="AW597" s="13" t="s">
        <v>30</v>
      </c>
      <c r="AX597" s="13" t="s">
        <v>73</v>
      </c>
      <c r="AY597" s="156" t="s">
        <v>135</v>
      </c>
    </row>
    <row r="598" spans="2:65" s="13" customFormat="1" ht="10.199999999999999">
      <c r="B598" s="155"/>
      <c r="D598" s="149" t="s">
        <v>144</v>
      </c>
      <c r="E598" s="156" t="s">
        <v>1</v>
      </c>
      <c r="F598" s="157" t="s">
        <v>585</v>
      </c>
      <c r="H598" s="158">
        <v>5.33</v>
      </c>
      <c r="I598" s="159"/>
      <c r="L598" s="155"/>
      <c r="M598" s="160"/>
      <c r="T598" s="161"/>
      <c r="AT598" s="156" t="s">
        <v>144</v>
      </c>
      <c r="AU598" s="156" t="s">
        <v>82</v>
      </c>
      <c r="AV598" s="13" t="s">
        <v>82</v>
      </c>
      <c r="AW598" s="13" t="s">
        <v>30</v>
      </c>
      <c r="AX598" s="13" t="s">
        <v>73</v>
      </c>
      <c r="AY598" s="156" t="s">
        <v>135</v>
      </c>
    </row>
    <row r="599" spans="2:65" s="13" customFormat="1" ht="10.199999999999999">
      <c r="B599" s="155"/>
      <c r="D599" s="149" t="s">
        <v>144</v>
      </c>
      <c r="E599" s="156" t="s">
        <v>1</v>
      </c>
      <c r="F599" s="157" t="s">
        <v>586</v>
      </c>
      <c r="H599" s="158">
        <v>1.48</v>
      </c>
      <c r="I599" s="159"/>
      <c r="L599" s="155"/>
      <c r="M599" s="160"/>
      <c r="T599" s="161"/>
      <c r="AT599" s="156" t="s">
        <v>144</v>
      </c>
      <c r="AU599" s="156" t="s">
        <v>82</v>
      </c>
      <c r="AV599" s="13" t="s">
        <v>82</v>
      </c>
      <c r="AW599" s="13" t="s">
        <v>30</v>
      </c>
      <c r="AX599" s="13" t="s">
        <v>73</v>
      </c>
      <c r="AY599" s="156" t="s">
        <v>135</v>
      </c>
    </row>
    <row r="600" spans="2:65" s="14" customFormat="1" ht="10.199999999999999">
      <c r="B600" s="162"/>
      <c r="D600" s="149" t="s">
        <v>144</v>
      </c>
      <c r="E600" s="163" t="s">
        <v>1</v>
      </c>
      <c r="F600" s="164" t="s">
        <v>147</v>
      </c>
      <c r="H600" s="165">
        <v>11.57</v>
      </c>
      <c r="I600" s="166"/>
      <c r="L600" s="162"/>
      <c r="M600" s="167"/>
      <c r="T600" s="168"/>
      <c r="AT600" s="163" t="s">
        <v>144</v>
      </c>
      <c r="AU600" s="163" t="s">
        <v>82</v>
      </c>
      <c r="AV600" s="14" t="s">
        <v>142</v>
      </c>
      <c r="AW600" s="14" t="s">
        <v>30</v>
      </c>
      <c r="AX600" s="14" t="s">
        <v>80</v>
      </c>
      <c r="AY600" s="163" t="s">
        <v>135</v>
      </c>
    </row>
    <row r="601" spans="2:65" s="1" customFormat="1" ht="16.5" customHeight="1">
      <c r="B601" s="133"/>
      <c r="C601" s="134" t="s">
        <v>810</v>
      </c>
      <c r="D601" s="134" t="s">
        <v>138</v>
      </c>
      <c r="E601" s="135" t="s">
        <v>811</v>
      </c>
      <c r="F601" s="136" t="s">
        <v>812</v>
      </c>
      <c r="G601" s="137" t="s">
        <v>150</v>
      </c>
      <c r="H601" s="138">
        <v>133.07</v>
      </c>
      <c r="I601" s="139"/>
      <c r="J601" s="140">
        <f>ROUND(I601*H601,2)</f>
        <v>0</v>
      </c>
      <c r="K601" s="141"/>
      <c r="L601" s="32"/>
      <c r="M601" s="142" t="s">
        <v>1</v>
      </c>
      <c r="N601" s="143" t="s">
        <v>38</v>
      </c>
      <c r="P601" s="144">
        <f>O601*H601</f>
        <v>0</v>
      </c>
      <c r="Q601" s="144">
        <v>1E-4</v>
      </c>
      <c r="R601" s="144">
        <f>Q601*H601</f>
        <v>1.3306999999999999E-2</v>
      </c>
      <c r="S601" s="144">
        <v>0</v>
      </c>
      <c r="T601" s="145">
        <f>S601*H601</f>
        <v>0</v>
      </c>
      <c r="AR601" s="146" t="s">
        <v>188</v>
      </c>
      <c r="AT601" s="146" t="s">
        <v>138</v>
      </c>
      <c r="AU601" s="146" t="s">
        <v>82</v>
      </c>
      <c r="AY601" s="17" t="s">
        <v>135</v>
      </c>
      <c r="BE601" s="147">
        <f>IF(N601="základní",J601,0)</f>
        <v>0</v>
      </c>
      <c r="BF601" s="147">
        <f>IF(N601="snížená",J601,0)</f>
        <v>0</v>
      </c>
      <c r="BG601" s="147">
        <f>IF(N601="zákl. přenesená",J601,0)</f>
        <v>0</v>
      </c>
      <c r="BH601" s="147">
        <f>IF(N601="sníž. přenesená",J601,0)</f>
        <v>0</v>
      </c>
      <c r="BI601" s="147">
        <f>IF(N601="nulová",J601,0)</f>
        <v>0</v>
      </c>
      <c r="BJ601" s="17" t="s">
        <v>80</v>
      </c>
      <c r="BK601" s="147">
        <f>ROUND(I601*H601,2)</f>
        <v>0</v>
      </c>
      <c r="BL601" s="17" t="s">
        <v>188</v>
      </c>
      <c r="BM601" s="146" t="s">
        <v>813</v>
      </c>
    </row>
    <row r="602" spans="2:65" s="12" customFormat="1" ht="10.199999999999999">
      <c r="B602" s="148"/>
      <c r="D602" s="149" t="s">
        <v>144</v>
      </c>
      <c r="E602" s="150" t="s">
        <v>1</v>
      </c>
      <c r="F602" s="151" t="s">
        <v>412</v>
      </c>
      <c r="H602" s="150" t="s">
        <v>1</v>
      </c>
      <c r="I602" s="152"/>
      <c r="L602" s="148"/>
      <c r="M602" s="153"/>
      <c r="T602" s="154"/>
      <c r="AT602" s="150" t="s">
        <v>144</v>
      </c>
      <c r="AU602" s="150" t="s">
        <v>82</v>
      </c>
      <c r="AV602" s="12" t="s">
        <v>80</v>
      </c>
      <c r="AW602" s="12" t="s">
        <v>30</v>
      </c>
      <c r="AX602" s="12" t="s">
        <v>73</v>
      </c>
      <c r="AY602" s="150" t="s">
        <v>135</v>
      </c>
    </row>
    <row r="603" spans="2:65" s="13" customFormat="1" ht="10.199999999999999">
      <c r="B603" s="155"/>
      <c r="D603" s="149" t="s">
        <v>144</v>
      </c>
      <c r="E603" s="156" t="s">
        <v>1</v>
      </c>
      <c r="F603" s="157" t="s">
        <v>578</v>
      </c>
      <c r="H603" s="158">
        <v>1.53</v>
      </c>
      <c r="I603" s="159"/>
      <c r="L603" s="155"/>
      <c r="M603" s="160"/>
      <c r="T603" s="161"/>
      <c r="AT603" s="156" t="s">
        <v>144</v>
      </c>
      <c r="AU603" s="156" t="s">
        <v>82</v>
      </c>
      <c r="AV603" s="13" t="s">
        <v>82</v>
      </c>
      <c r="AW603" s="13" t="s">
        <v>30</v>
      </c>
      <c r="AX603" s="13" t="s">
        <v>73</v>
      </c>
      <c r="AY603" s="156" t="s">
        <v>135</v>
      </c>
    </row>
    <row r="604" spans="2:65" s="13" customFormat="1" ht="10.199999999999999">
      <c r="B604" s="155"/>
      <c r="D604" s="149" t="s">
        <v>144</v>
      </c>
      <c r="E604" s="156" t="s">
        <v>1</v>
      </c>
      <c r="F604" s="157" t="s">
        <v>579</v>
      </c>
      <c r="H604" s="158">
        <v>4.17</v>
      </c>
      <c r="I604" s="159"/>
      <c r="L604" s="155"/>
      <c r="M604" s="160"/>
      <c r="T604" s="161"/>
      <c r="AT604" s="156" t="s">
        <v>144</v>
      </c>
      <c r="AU604" s="156" t="s">
        <v>82</v>
      </c>
      <c r="AV604" s="13" t="s">
        <v>82</v>
      </c>
      <c r="AW604" s="13" t="s">
        <v>30</v>
      </c>
      <c r="AX604" s="13" t="s">
        <v>73</v>
      </c>
      <c r="AY604" s="156" t="s">
        <v>135</v>
      </c>
    </row>
    <row r="605" spans="2:65" s="13" customFormat="1" ht="10.199999999999999">
      <c r="B605" s="155"/>
      <c r="D605" s="149" t="s">
        <v>144</v>
      </c>
      <c r="E605" s="156" t="s">
        <v>1</v>
      </c>
      <c r="F605" s="157" t="s">
        <v>580</v>
      </c>
      <c r="H605" s="158">
        <v>30.27</v>
      </c>
      <c r="I605" s="159"/>
      <c r="L605" s="155"/>
      <c r="M605" s="160"/>
      <c r="T605" s="161"/>
      <c r="AT605" s="156" t="s">
        <v>144</v>
      </c>
      <c r="AU605" s="156" t="s">
        <v>82</v>
      </c>
      <c r="AV605" s="13" t="s">
        <v>82</v>
      </c>
      <c r="AW605" s="13" t="s">
        <v>30</v>
      </c>
      <c r="AX605" s="13" t="s">
        <v>73</v>
      </c>
      <c r="AY605" s="156" t="s">
        <v>135</v>
      </c>
    </row>
    <row r="606" spans="2:65" s="13" customFormat="1" ht="10.199999999999999">
      <c r="B606" s="155"/>
      <c r="D606" s="149" t="s">
        <v>144</v>
      </c>
      <c r="E606" s="156" t="s">
        <v>1</v>
      </c>
      <c r="F606" s="157" t="s">
        <v>581</v>
      </c>
      <c r="H606" s="158">
        <v>4.2</v>
      </c>
      <c r="I606" s="159"/>
      <c r="L606" s="155"/>
      <c r="M606" s="160"/>
      <c r="T606" s="161"/>
      <c r="AT606" s="156" t="s">
        <v>144</v>
      </c>
      <c r="AU606" s="156" t="s">
        <v>82</v>
      </c>
      <c r="AV606" s="13" t="s">
        <v>82</v>
      </c>
      <c r="AW606" s="13" t="s">
        <v>30</v>
      </c>
      <c r="AX606" s="13" t="s">
        <v>73</v>
      </c>
      <c r="AY606" s="156" t="s">
        <v>135</v>
      </c>
    </row>
    <row r="607" spans="2:65" s="13" customFormat="1" ht="10.199999999999999">
      <c r="B607" s="155"/>
      <c r="D607" s="149" t="s">
        <v>144</v>
      </c>
      <c r="E607" s="156" t="s">
        <v>1</v>
      </c>
      <c r="F607" s="157" t="s">
        <v>582</v>
      </c>
      <c r="H607" s="158">
        <v>3.28</v>
      </c>
      <c r="I607" s="159"/>
      <c r="L607" s="155"/>
      <c r="M607" s="160"/>
      <c r="T607" s="161"/>
      <c r="AT607" s="156" t="s">
        <v>144</v>
      </c>
      <c r="AU607" s="156" t="s">
        <v>82</v>
      </c>
      <c r="AV607" s="13" t="s">
        <v>82</v>
      </c>
      <c r="AW607" s="13" t="s">
        <v>30</v>
      </c>
      <c r="AX607" s="13" t="s">
        <v>73</v>
      </c>
      <c r="AY607" s="156" t="s">
        <v>135</v>
      </c>
    </row>
    <row r="608" spans="2:65" s="13" customFormat="1" ht="10.199999999999999">
      <c r="B608" s="155"/>
      <c r="D608" s="149" t="s">
        <v>144</v>
      </c>
      <c r="E608" s="156" t="s">
        <v>1</v>
      </c>
      <c r="F608" s="157" t="s">
        <v>583</v>
      </c>
      <c r="H608" s="158">
        <v>1.48</v>
      </c>
      <c r="I608" s="159"/>
      <c r="L608" s="155"/>
      <c r="M608" s="160"/>
      <c r="T608" s="161"/>
      <c r="AT608" s="156" t="s">
        <v>144</v>
      </c>
      <c r="AU608" s="156" t="s">
        <v>82</v>
      </c>
      <c r="AV608" s="13" t="s">
        <v>82</v>
      </c>
      <c r="AW608" s="13" t="s">
        <v>30</v>
      </c>
      <c r="AX608" s="13" t="s">
        <v>73</v>
      </c>
      <c r="AY608" s="156" t="s">
        <v>135</v>
      </c>
    </row>
    <row r="609" spans="2:65" s="13" customFormat="1" ht="10.199999999999999">
      <c r="B609" s="155"/>
      <c r="D609" s="149" t="s">
        <v>144</v>
      </c>
      <c r="E609" s="156" t="s">
        <v>1</v>
      </c>
      <c r="F609" s="157" t="s">
        <v>584</v>
      </c>
      <c r="H609" s="158">
        <v>6.36</v>
      </c>
      <c r="I609" s="159"/>
      <c r="L609" s="155"/>
      <c r="M609" s="160"/>
      <c r="T609" s="161"/>
      <c r="AT609" s="156" t="s">
        <v>144</v>
      </c>
      <c r="AU609" s="156" t="s">
        <v>82</v>
      </c>
      <c r="AV609" s="13" t="s">
        <v>82</v>
      </c>
      <c r="AW609" s="13" t="s">
        <v>30</v>
      </c>
      <c r="AX609" s="13" t="s">
        <v>73</v>
      </c>
      <c r="AY609" s="156" t="s">
        <v>135</v>
      </c>
    </row>
    <row r="610" spans="2:65" s="13" customFormat="1" ht="10.199999999999999">
      <c r="B610" s="155"/>
      <c r="D610" s="149" t="s">
        <v>144</v>
      </c>
      <c r="E610" s="156" t="s">
        <v>1</v>
      </c>
      <c r="F610" s="157" t="s">
        <v>585</v>
      </c>
      <c r="H610" s="158">
        <v>5.33</v>
      </c>
      <c r="I610" s="159"/>
      <c r="L610" s="155"/>
      <c r="M610" s="160"/>
      <c r="T610" s="161"/>
      <c r="AT610" s="156" t="s">
        <v>144</v>
      </c>
      <c r="AU610" s="156" t="s">
        <v>82</v>
      </c>
      <c r="AV610" s="13" t="s">
        <v>82</v>
      </c>
      <c r="AW610" s="13" t="s">
        <v>30</v>
      </c>
      <c r="AX610" s="13" t="s">
        <v>73</v>
      </c>
      <c r="AY610" s="156" t="s">
        <v>135</v>
      </c>
    </row>
    <row r="611" spans="2:65" s="13" customFormat="1" ht="10.199999999999999">
      <c r="B611" s="155"/>
      <c r="D611" s="149" t="s">
        <v>144</v>
      </c>
      <c r="E611" s="156" t="s">
        <v>1</v>
      </c>
      <c r="F611" s="157" t="s">
        <v>586</v>
      </c>
      <c r="H611" s="158">
        <v>1.48</v>
      </c>
      <c r="I611" s="159"/>
      <c r="L611" s="155"/>
      <c r="M611" s="160"/>
      <c r="T611" s="161"/>
      <c r="AT611" s="156" t="s">
        <v>144</v>
      </c>
      <c r="AU611" s="156" t="s">
        <v>82</v>
      </c>
      <c r="AV611" s="13" t="s">
        <v>82</v>
      </c>
      <c r="AW611" s="13" t="s">
        <v>30</v>
      </c>
      <c r="AX611" s="13" t="s">
        <v>73</v>
      </c>
      <c r="AY611" s="156" t="s">
        <v>135</v>
      </c>
    </row>
    <row r="612" spans="2:65" s="13" customFormat="1" ht="10.199999999999999">
      <c r="B612" s="155"/>
      <c r="D612" s="149" t="s">
        <v>144</v>
      </c>
      <c r="E612" s="156" t="s">
        <v>1</v>
      </c>
      <c r="F612" s="157" t="s">
        <v>614</v>
      </c>
      <c r="H612" s="158">
        <v>71.91</v>
      </c>
      <c r="I612" s="159"/>
      <c r="L612" s="155"/>
      <c r="M612" s="160"/>
      <c r="T612" s="161"/>
      <c r="AT612" s="156" t="s">
        <v>144</v>
      </c>
      <c r="AU612" s="156" t="s">
        <v>82</v>
      </c>
      <c r="AV612" s="13" t="s">
        <v>82</v>
      </c>
      <c r="AW612" s="13" t="s">
        <v>30</v>
      </c>
      <c r="AX612" s="13" t="s">
        <v>73</v>
      </c>
      <c r="AY612" s="156" t="s">
        <v>135</v>
      </c>
    </row>
    <row r="613" spans="2:65" s="13" customFormat="1" ht="10.199999999999999">
      <c r="B613" s="155"/>
      <c r="D613" s="149" t="s">
        <v>144</v>
      </c>
      <c r="E613" s="156" t="s">
        <v>1</v>
      </c>
      <c r="F613" s="157" t="s">
        <v>615</v>
      </c>
      <c r="H613" s="158">
        <v>3.06</v>
      </c>
      <c r="I613" s="159"/>
      <c r="L613" s="155"/>
      <c r="M613" s="160"/>
      <c r="T613" s="161"/>
      <c r="AT613" s="156" t="s">
        <v>144</v>
      </c>
      <c r="AU613" s="156" t="s">
        <v>82</v>
      </c>
      <c r="AV613" s="13" t="s">
        <v>82</v>
      </c>
      <c r="AW613" s="13" t="s">
        <v>30</v>
      </c>
      <c r="AX613" s="13" t="s">
        <v>73</v>
      </c>
      <c r="AY613" s="156" t="s">
        <v>135</v>
      </c>
    </row>
    <row r="614" spans="2:65" s="14" customFormat="1" ht="10.199999999999999">
      <c r="B614" s="162"/>
      <c r="D614" s="149" t="s">
        <v>144</v>
      </c>
      <c r="E614" s="163" t="s">
        <v>1</v>
      </c>
      <c r="F614" s="164" t="s">
        <v>147</v>
      </c>
      <c r="H614" s="165">
        <v>133.07</v>
      </c>
      <c r="I614" s="166"/>
      <c r="L614" s="162"/>
      <c r="M614" s="167"/>
      <c r="T614" s="168"/>
      <c r="AT614" s="163" t="s">
        <v>144</v>
      </c>
      <c r="AU614" s="163" t="s">
        <v>82</v>
      </c>
      <c r="AV614" s="14" t="s">
        <v>142</v>
      </c>
      <c r="AW614" s="14" t="s">
        <v>30</v>
      </c>
      <c r="AX614" s="14" t="s">
        <v>80</v>
      </c>
      <c r="AY614" s="163" t="s">
        <v>135</v>
      </c>
    </row>
    <row r="615" spans="2:65" s="1" customFormat="1" ht="24.15" customHeight="1">
      <c r="B615" s="133"/>
      <c r="C615" s="134" t="s">
        <v>694</v>
      </c>
      <c r="D615" s="134" t="s">
        <v>138</v>
      </c>
      <c r="E615" s="135" t="s">
        <v>814</v>
      </c>
      <c r="F615" s="136" t="s">
        <v>815</v>
      </c>
      <c r="G615" s="137" t="s">
        <v>238</v>
      </c>
      <c r="H615" s="138">
        <v>0.497</v>
      </c>
      <c r="I615" s="139"/>
      <c r="J615" s="140">
        <f>ROUND(I615*H615,2)</f>
        <v>0</v>
      </c>
      <c r="K615" s="141"/>
      <c r="L615" s="32"/>
      <c r="M615" s="142" t="s">
        <v>1</v>
      </c>
      <c r="N615" s="143" t="s">
        <v>38</v>
      </c>
      <c r="P615" s="144">
        <f>O615*H615</f>
        <v>0</v>
      </c>
      <c r="Q615" s="144">
        <v>0</v>
      </c>
      <c r="R615" s="144">
        <f>Q615*H615</f>
        <v>0</v>
      </c>
      <c r="S615" s="144">
        <v>0</v>
      </c>
      <c r="T615" s="145">
        <f>S615*H615</f>
        <v>0</v>
      </c>
      <c r="AR615" s="146" t="s">
        <v>188</v>
      </c>
      <c r="AT615" s="146" t="s">
        <v>138</v>
      </c>
      <c r="AU615" s="146" t="s">
        <v>82</v>
      </c>
      <c r="AY615" s="17" t="s">
        <v>135</v>
      </c>
      <c r="BE615" s="147">
        <f>IF(N615="základní",J615,0)</f>
        <v>0</v>
      </c>
      <c r="BF615" s="147">
        <f>IF(N615="snížená",J615,0)</f>
        <v>0</v>
      </c>
      <c r="BG615" s="147">
        <f>IF(N615="zákl. přenesená",J615,0)</f>
        <v>0</v>
      </c>
      <c r="BH615" s="147">
        <f>IF(N615="sníž. přenesená",J615,0)</f>
        <v>0</v>
      </c>
      <c r="BI615" s="147">
        <f>IF(N615="nulová",J615,0)</f>
        <v>0</v>
      </c>
      <c r="BJ615" s="17" t="s">
        <v>80</v>
      </c>
      <c r="BK615" s="147">
        <f>ROUND(I615*H615,2)</f>
        <v>0</v>
      </c>
      <c r="BL615" s="17" t="s">
        <v>188</v>
      </c>
      <c r="BM615" s="146" t="s">
        <v>816</v>
      </c>
    </row>
    <row r="616" spans="2:65" s="11" customFormat="1" ht="22.8" customHeight="1">
      <c r="B616" s="121"/>
      <c r="D616" s="122" t="s">
        <v>72</v>
      </c>
      <c r="E616" s="131" t="s">
        <v>274</v>
      </c>
      <c r="F616" s="131" t="s">
        <v>275</v>
      </c>
      <c r="I616" s="124"/>
      <c r="J616" s="132">
        <f>BK616</f>
        <v>0</v>
      </c>
      <c r="L616" s="121"/>
      <c r="M616" s="126"/>
      <c r="P616" s="127">
        <f>SUM(P617:P640)</f>
        <v>0</v>
      </c>
      <c r="R616" s="127">
        <f>SUM(R617:R640)</f>
        <v>1.6778474500000002</v>
      </c>
      <c r="T616" s="128">
        <f>SUM(T617:T640)</f>
        <v>0</v>
      </c>
      <c r="AR616" s="122" t="s">
        <v>82</v>
      </c>
      <c r="AT616" s="129" t="s">
        <v>72</v>
      </c>
      <c r="AU616" s="129" t="s">
        <v>80</v>
      </c>
      <c r="AY616" s="122" t="s">
        <v>135</v>
      </c>
      <c r="BK616" s="130">
        <f>SUM(BK617:BK640)</f>
        <v>0</v>
      </c>
    </row>
    <row r="617" spans="2:65" s="1" customFormat="1" ht="24.15" customHeight="1">
      <c r="B617" s="133"/>
      <c r="C617" s="134" t="s">
        <v>817</v>
      </c>
      <c r="D617" s="134" t="s">
        <v>138</v>
      </c>
      <c r="E617" s="135" t="s">
        <v>818</v>
      </c>
      <c r="F617" s="136" t="s">
        <v>819</v>
      </c>
      <c r="G617" s="137" t="s">
        <v>207</v>
      </c>
      <c r="H617" s="138">
        <v>29.6</v>
      </c>
      <c r="I617" s="139"/>
      <c r="J617" s="140">
        <f>ROUND(I617*H617,2)</f>
        <v>0</v>
      </c>
      <c r="K617" s="141"/>
      <c r="L617" s="32"/>
      <c r="M617" s="142" t="s">
        <v>1</v>
      </c>
      <c r="N617" s="143" t="s">
        <v>38</v>
      </c>
      <c r="P617" s="144">
        <f>O617*H617</f>
        <v>0</v>
      </c>
      <c r="Q617" s="144">
        <v>1.3799999999999999E-3</v>
      </c>
      <c r="R617" s="144">
        <f>Q617*H617</f>
        <v>4.0848000000000002E-2</v>
      </c>
      <c r="S617" s="144">
        <v>0</v>
      </c>
      <c r="T617" s="145">
        <f>S617*H617</f>
        <v>0</v>
      </c>
      <c r="AR617" s="146" t="s">
        <v>188</v>
      </c>
      <c r="AT617" s="146" t="s">
        <v>138</v>
      </c>
      <c r="AU617" s="146" t="s">
        <v>82</v>
      </c>
      <c r="AY617" s="17" t="s">
        <v>135</v>
      </c>
      <c r="BE617" s="147">
        <f>IF(N617="základní",J617,0)</f>
        <v>0</v>
      </c>
      <c r="BF617" s="147">
        <f>IF(N617="snížená",J617,0)</f>
        <v>0</v>
      </c>
      <c r="BG617" s="147">
        <f>IF(N617="zákl. přenesená",J617,0)</f>
        <v>0</v>
      </c>
      <c r="BH617" s="147">
        <f>IF(N617="sníž. přenesená",J617,0)</f>
        <v>0</v>
      </c>
      <c r="BI617" s="147">
        <f>IF(N617="nulová",J617,0)</f>
        <v>0</v>
      </c>
      <c r="BJ617" s="17" t="s">
        <v>80</v>
      </c>
      <c r="BK617" s="147">
        <f>ROUND(I617*H617,2)</f>
        <v>0</v>
      </c>
      <c r="BL617" s="17" t="s">
        <v>188</v>
      </c>
      <c r="BM617" s="146" t="s">
        <v>820</v>
      </c>
    </row>
    <row r="618" spans="2:65" s="13" customFormat="1" ht="10.199999999999999">
      <c r="B618" s="155"/>
      <c r="D618" s="149" t="s">
        <v>144</v>
      </c>
      <c r="E618" s="156" t="s">
        <v>1</v>
      </c>
      <c r="F618" s="157" t="s">
        <v>821</v>
      </c>
      <c r="H618" s="158">
        <v>29.6</v>
      </c>
      <c r="I618" s="159"/>
      <c r="L618" s="155"/>
      <c r="M618" s="160"/>
      <c r="T618" s="161"/>
      <c r="AT618" s="156" t="s">
        <v>144</v>
      </c>
      <c r="AU618" s="156" t="s">
        <v>82</v>
      </c>
      <c r="AV618" s="13" t="s">
        <v>82</v>
      </c>
      <c r="AW618" s="13" t="s">
        <v>30</v>
      </c>
      <c r="AX618" s="13" t="s">
        <v>80</v>
      </c>
      <c r="AY618" s="156" t="s">
        <v>135</v>
      </c>
    </row>
    <row r="619" spans="2:65" s="1" customFormat="1" ht="24.15" customHeight="1">
      <c r="B619" s="133"/>
      <c r="C619" s="134" t="s">
        <v>699</v>
      </c>
      <c r="D619" s="134" t="s">
        <v>138</v>
      </c>
      <c r="E619" s="135" t="s">
        <v>822</v>
      </c>
      <c r="F619" s="136" t="s">
        <v>823</v>
      </c>
      <c r="G619" s="137" t="s">
        <v>207</v>
      </c>
      <c r="H619" s="138">
        <v>201.21600000000001</v>
      </c>
      <c r="I619" s="139"/>
      <c r="J619" s="140">
        <f>ROUND(I619*H619,2)</f>
        <v>0</v>
      </c>
      <c r="K619" s="141"/>
      <c r="L619" s="32"/>
      <c r="M619" s="142" t="s">
        <v>1</v>
      </c>
      <c r="N619" s="143" t="s">
        <v>38</v>
      </c>
      <c r="P619" s="144">
        <f>O619*H619</f>
        <v>0</v>
      </c>
      <c r="Q619" s="144">
        <v>0</v>
      </c>
      <c r="R619" s="144">
        <f>Q619*H619</f>
        <v>0</v>
      </c>
      <c r="S619" s="144">
        <v>0</v>
      </c>
      <c r="T619" s="145">
        <f>S619*H619</f>
        <v>0</v>
      </c>
      <c r="AR619" s="146" t="s">
        <v>188</v>
      </c>
      <c r="AT619" s="146" t="s">
        <v>138</v>
      </c>
      <c r="AU619" s="146" t="s">
        <v>82</v>
      </c>
      <c r="AY619" s="17" t="s">
        <v>135</v>
      </c>
      <c r="BE619" s="147">
        <f>IF(N619="základní",J619,0)</f>
        <v>0</v>
      </c>
      <c r="BF619" s="147">
        <f>IF(N619="snížená",J619,0)</f>
        <v>0</v>
      </c>
      <c r="BG619" s="147">
        <f>IF(N619="zákl. přenesená",J619,0)</f>
        <v>0</v>
      </c>
      <c r="BH619" s="147">
        <f>IF(N619="sníž. přenesená",J619,0)</f>
        <v>0</v>
      </c>
      <c r="BI619" s="147">
        <f>IF(N619="nulová",J619,0)</f>
        <v>0</v>
      </c>
      <c r="BJ619" s="17" t="s">
        <v>80</v>
      </c>
      <c r="BK619" s="147">
        <f>ROUND(I619*H619,2)</f>
        <v>0</v>
      </c>
      <c r="BL619" s="17" t="s">
        <v>188</v>
      </c>
      <c r="BM619" s="146" t="s">
        <v>824</v>
      </c>
    </row>
    <row r="620" spans="2:65" s="13" customFormat="1" ht="10.199999999999999">
      <c r="B620" s="155"/>
      <c r="D620" s="149" t="s">
        <v>144</v>
      </c>
      <c r="E620" s="156" t="s">
        <v>1</v>
      </c>
      <c r="F620" s="157" t="s">
        <v>676</v>
      </c>
      <c r="H620" s="158">
        <v>201.21600000000001</v>
      </c>
      <c r="I620" s="159"/>
      <c r="L620" s="155"/>
      <c r="M620" s="160"/>
      <c r="T620" s="161"/>
      <c r="AT620" s="156" t="s">
        <v>144</v>
      </c>
      <c r="AU620" s="156" t="s">
        <v>82</v>
      </c>
      <c r="AV620" s="13" t="s">
        <v>82</v>
      </c>
      <c r="AW620" s="13" t="s">
        <v>30</v>
      </c>
      <c r="AX620" s="13" t="s">
        <v>73</v>
      </c>
      <c r="AY620" s="156" t="s">
        <v>135</v>
      </c>
    </row>
    <row r="621" spans="2:65" s="14" customFormat="1" ht="10.199999999999999">
      <c r="B621" s="162"/>
      <c r="D621" s="149" t="s">
        <v>144</v>
      </c>
      <c r="E621" s="163" t="s">
        <v>1</v>
      </c>
      <c r="F621" s="164" t="s">
        <v>147</v>
      </c>
      <c r="H621" s="165">
        <v>201.21600000000001</v>
      </c>
      <c r="I621" s="166"/>
      <c r="L621" s="162"/>
      <c r="M621" s="167"/>
      <c r="T621" s="168"/>
      <c r="AT621" s="163" t="s">
        <v>144</v>
      </c>
      <c r="AU621" s="163" t="s">
        <v>82</v>
      </c>
      <c r="AV621" s="14" t="s">
        <v>142</v>
      </c>
      <c r="AW621" s="14" t="s">
        <v>30</v>
      </c>
      <c r="AX621" s="14" t="s">
        <v>80</v>
      </c>
      <c r="AY621" s="163" t="s">
        <v>135</v>
      </c>
    </row>
    <row r="622" spans="2:65" s="1" customFormat="1" ht="37.799999999999997" customHeight="1">
      <c r="B622" s="133"/>
      <c r="C622" s="134" t="s">
        <v>825</v>
      </c>
      <c r="D622" s="134" t="s">
        <v>138</v>
      </c>
      <c r="E622" s="135" t="s">
        <v>826</v>
      </c>
      <c r="F622" s="136" t="s">
        <v>827</v>
      </c>
      <c r="G622" s="137" t="s">
        <v>150</v>
      </c>
      <c r="H622" s="138">
        <v>201.21600000000001</v>
      </c>
      <c r="I622" s="139"/>
      <c r="J622" s="140">
        <f>ROUND(I622*H622,2)</f>
        <v>0</v>
      </c>
      <c r="K622" s="141"/>
      <c r="L622" s="32"/>
      <c r="M622" s="142" t="s">
        <v>1</v>
      </c>
      <c r="N622" s="143" t="s">
        <v>38</v>
      </c>
      <c r="P622" s="144">
        <f>O622*H622</f>
        <v>0</v>
      </c>
      <c r="Q622" s="144">
        <v>6.6E-3</v>
      </c>
      <c r="R622" s="144">
        <f>Q622*H622</f>
        <v>1.3280256000000001</v>
      </c>
      <c r="S622" s="144">
        <v>0</v>
      </c>
      <c r="T622" s="145">
        <f>S622*H622</f>
        <v>0</v>
      </c>
      <c r="AR622" s="146" t="s">
        <v>188</v>
      </c>
      <c r="AT622" s="146" t="s">
        <v>138</v>
      </c>
      <c r="AU622" s="146" t="s">
        <v>82</v>
      </c>
      <c r="AY622" s="17" t="s">
        <v>135</v>
      </c>
      <c r="BE622" s="147">
        <f>IF(N622="základní",J622,0)</f>
        <v>0</v>
      </c>
      <c r="BF622" s="147">
        <f>IF(N622="snížená",J622,0)</f>
        <v>0</v>
      </c>
      <c r="BG622" s="147">
        <f>IF(N622="zákl. přenesená",J622,0)</f>
        <v>0</v>
      </c>
      <c r="BH622" s="147">
        <f>IF(N622="sníž. přenesená",J622,0)</f>
        <v>0</v>
      </c>
      <c r="BI622" s="147">
        <f>IF(N622="nulová",J622,0)</f>
        <v>0</v>
      </c>
      <c r="BJ622" s="17" t="s">
        <v>80</v>
      </c>
      <c r="BK622" s="147">
        <f>ROUND(I622*H622,2)</f>
        <v>0</v>
      </c>
      <c r="BL622" s="17" t="s">
        <v>188</v>
      </c>
      <c r="BM622" s="146" t="s">
        <v>828</v>
      </c>
    </row>
    <row r="623" spans="2:65" s="13" customFormat="1" ht="10.199999999999999">
      <c r="B623" s="155"/>
      <c r="D623" s="149" t="s">
        <v>144</v>
      </c>
      <c r="E623" s="156" t="s">
        <v>1</v>
      </c>
      <c r="F623" s="157" t="s">
        <v>676</v>
      </c>
      <c r="H623" s="158">
        <v>201.21600000000001</v>
      </c>
      <c r="I623" s="159"/>
      <c r="L623" s="155"/>
      <c r="M623" s="160"/>
      <c r="T623" s="161"/>
      <c r="AT623" s="156" t="s">
        <v>144</v>
      </c>
      <c r="AU623" s="156" t="s">
        <v>82</v>
      </c>
      <c r="AV623" s="13" t="s">
        <v>82</v>
      </c>
      <c r="AW623" s="13" t="s">
        <v>30</v>
      </c>
      <c r="AX623" s="13" t="s">
        <v>73</v>
      </c>
      <c r="AY623" s="156" t="s">
        <v>135</v>
      </c>
    </row>
    <row r="624" spans="2:65" s="14" customFormat="1" ht="10.199999999999999">
      <c r="B624" s="162"/>
      <c r="D624" s="149" t="s">
        <v>144</v>
      </c>
      <c r="E624" s="163" t="s">
        <v>1</v>
      </c>
      <c r="F624" s="164" t="s">
        <v>147</v>
      </c>
      <c r="H624" s="165">
        <v>201.21600000000001</v>
      </c>
      <c r="I624" s="166"/>
      <c r="L624" s="162"/>
      <c r="M624" s="167"/>
      <c r="T624" s="168"/>
      <c r="AT624" s="163" t="s">
        <v>144</v>
      </c>
      <c r="AU624" s="163" t="s">
        <v>82</v>
      </c>
      <c r="AV624" s="14" t="s">
        <v>142</v>
      </c>
      <c r="AW624" s="14" t="s">
        <v>30</v>
      </c>
      <c r="AX624" s="14" t="s">
        <v>80</v>
      </c>
      <c r="AY624" s="163" t="s">
        <v>135</v>
      </c>
    </row>
    <row r="625" spans="2:65" s="1" customFormat="1" ht="37.799999999999997" customHeight="1">
      <c r="B625" s="133"/>
      <c r="C625" s="134" t="s">
        <v>702</v>
      </c>
      <c r="D625" s="134" t="s">
        <v>138</v>
      </c>
      <c r="E625" s="135" t="s">
        <v>829</v>
      </c>
      <c r="F625" s="136" t="s">
        <v>830</v>
      </c>
      <c r="G625" s="137" t="s">
        <v>207</v>
      </c>
      <c r="H625" s="138">
        <v>14.8</v>
      </c>
      <c r="I625" s="139"/>
      <c r="J625" s="140">
        <f>ROUND(I625*H625,2)</f>
        <v>0</v>
      </c>
      <c r="K625" s="141"/>
      <c r="L625" s="32"/>
      <c r="M625" s="142" t="s">
        <v>1</v>
      </c>
      <c r="N625" s="143" t="s">
        <v>38</v>
      </c>
      <c r="P625" s="144">
        <f>O625*H625</f>
        <v>0</v>
      </c>
      <c r="Q625" s="144">
        <v>5.1399999999999996E-3</v>
      </c>
      <c r="R625" s="144">
        <f>Q625*H625</f>
        <v>7.6072000000000001E-2</v>
      </c>
      <c r="S625" s="144">
        <v>0</v>
      </c>
      <c r="T625" s="145">
        <f>S625*H625</f>
        <v>0</v>
      </c>
      <c r="AR625" s="146" t="s">
        <v>188</v>
      </c>
      <c r="AT625" s="146" t="s">
        <v>138</v>
      </c>
      <c r="AU625" s="146" t="s">
        <v>82</v>
      </c>
      <c r="AY625" s="17" t="s">
        <v>135</v>
      </c>
      <c r="BE625" s="147">
        <f>IF(N625="základní",J625,0)</f>
        <v>0</v>
      </c>
      <c r="BF625" s="147">
        <f>IF(N625="snížená",J625,0)</f>
        <v>0</v>
      </c>
      <c r="BG625" s="147">
        <f>IF(N625="zákl. přenesená",J625,0)</f>
        <v>0</v>
      </c>
      <c r="BH625" s="147">
        <f>IF(N625="sníž. přenesená",J625,0)</f>
        <v>0</v>
      </c>
      <c r="BI625" s="147">
        <f>IF(N625="nulová",J625,0)</f>
        <v>0</v>
      </c>
      <c r="BJ625" s="17" t="s">
        <v>80</v>
      </c>
      <c r="BK625" s="147">
        <f>ROUND(I625*H625,2)</f>
        <v>0</v>
      </c>
      <c r="BL625" s="17" t="s">
        <v>188</v>
      </c>
      <c r="BM625" s="146" t="s">
        <v>831</v>
      </c>
    </row>
    <row r="626" spans="2:65" s="13" customFormat="1" ht="10.199999999999999">
      <c r="B626" s="155"/>
      <c r="D626" s="149" t="s">
        <v>144</v>
      </c>
      <c r="E626" s="156" t="s">
        <v>1</v>
      </c>
      <c r="F626" s="157" t="s">
        <v>832</v>
      </c>
      <c r="H626" s="158">
        <v>14.8</v>
      </c>
      <c r="I626" s="159"/>
      <c r="L626" s="155"/>
      <c r="M626" s="160"/>
      <c r="T626" s="161"/>
      <c r="AT626" s="156" t="s">
        <v>144</v>
      </c>
      <c r="AU626" s="156" t="s">
        <v>82</v>
      </c>
      <c r="AV626" s="13" t="s">
        <v>82</v>
      </c>
      <c r="AW626" s="13" t="s">
        <v>30</v>
      </c>
      <c r="AX626" s="13" t="s">
        <v>80</v>
      </c>
      <c r="AY626" s="156" t="s">
        <v>135</v>
      </c>
    </row>
    <row r="627" spans="2:65" s="1" customFormat="1" ht="24.15" customHeight="1">
      <c r="B627" s="133"/>
      <c r="C627" s="134" t="s">
        <v>833</v>
      </c>
      <c r="D627" s="134" t="s">
        <v>138</v>
      </c>
      <c r="E627" s="135" t="s">
        <v>834</v>
      </c>
      <c r="F627" s="136" t="s">
        <v>835</v>
      </c>
      <c r="G627" s="137" t="s">
        <v>207</v>
      </c>
      <c r="H627" s="138">
        <v>27.08</v>
      </c>
      <c r="I627" s="139"/>
      <c r="J627" s="140">
        <f>ROUND(I627*H627,2)</f>
        <v>0</v>
      </c>
      <c r="K627" s="141"/>
      <c r="L627" s="32"/>
      <c r="M627" s="142" t="s">
        <v>1</v>
      </c>
      <c r="N627" s="143" t="s">
        <v>38</v>
      </c>
      <c r="P627" s="144">
        <f>O627*H627</f>
        <v>0</v>
      </c>
      <c r="Q627" s="144">
        <v>2.1800000000000001E-3</v>
      </c>
      <c r="R627" s="144">
        <f>Q627*H627</f>
        <v>5.9034400000000001E-2</v>
      </c>
      <c r="S627" s="144">
        <v>0</v>
      </c>
      <c r="T627" s="145">
        <f>S627*H627</f>
        <v>0</v>
      </c>
      <c r="AR627" s="146" t="s">
        <v>188</v>
      </c>
      <c r="AT627" s="146" t="s">
        <v>138</v>
      </c>
      <c r="AU627" s="146" t="s">
        <v>82</v>
      </c>
      <c r="AY627" s="17" t="s">
        <v>135</v>
      </c>
      <c r="BE627" s="147">
        <f>IF(N627="základní",J627,0)</f>
        <v>0</v>
      </c>
      <c r="BF627" s="147">
        <f>IF(N627="snížená",J627,0)</f>
        <v>0</v>
      </c>
      <c r="BG627" s="147">
        <f>IF(N627="zákl. přenesená",J627,0)</f>
        <v>0</v>
      </c>
      <c r="BH627" s="147">
        <f>IF(N627="sníž. přenesená",J627,0)</f>
        <v>0</v>
      </c>
      <c r="BI627" s="147">
        <f>IF(N627="nulová",J627,0)</f>
        <v>0</v>
      </c>
      <c r="BJ627" s="17" t="s">
        <v>80</v>
      </c>
      <c r="BK627" s="147">
        <f>ROUND(I627*H627,2)</f>
        <v>0</v>
      </c>
      <c r="BL627" s="17" t="s">
        <v>188</v>
      </c>
      <c r="BM627" s="146" t="s">
        <v>836</v>
      </c>
    </row>
    <row r="628" spans="2:65" s="13" customFormat="1" ht="10.199999999999999">
      <c r="B628" s="155"/>
      <c r="D628" s="149" t="s">
        <v>144</v>
      </c>
      <c r="E628" s="156" t="s">
        <v>1</v>
      </c>
      <c r="F628" s="157" t="s">
        <v>837</v>
      </c>
      <c r="H628" s="158">
        <v>27.08</v>
      </c>
      <c r="I628" s="159"/>
      <c r="L628" s="155"/>
      <c r="M628" s="160"/>
      <c r="T628" s="161"/>
      <c r="AT628" s="156" t="s">
        <v>144</v>
      </c>
      <c r="AU628" s="156" t="s">
        <v>82</v>
      </c>
      <c r="AV628" s="13" t="s">
        <v>82</v>
      </c>
      <c r="AW628" s="13" t="s">
        <v>30</v>
      </c>
      <c r="AX628" s="13" t="s">
        <v>80</v>
      </c>
      <c r="AY628" s="156" t="s">
        <v>135</v>
      </c>
    </row>
    <row r="629" spans="2:65" s="1" customFormat="1" ht="24.15" customHeight="1">
      <c r="B629" s="133"/>
      <c r="C629" s="134" t="s">
        <v>706</v>
      </c>
      <c r="D629" s="134" t="s">
        <v>138</v>
      </c>
      <c r="E629" s="135" t="s">
        <v>838</v>
      </c>
      <c r="F629" s="136" t="s">
        <v>839</v>
      </c>
      <c r="G629" s="137" t="s">
        <v>207</v>
      </c>
      <c r="H629" s="138">
        <v>29.6</v>
      </c>
      <c r="I629" s="139"/>
      <c r="J629" s="140">
        <f>ROUND(I629*H629,2)</f>
        <v>0</v>
      </c>
      <c r="K629" s="141"/>
      <c r="L629" s="32"/>
      <c r="M629" s="142" t="s">
        <v>1</v>
      </c>
      <c r="N629" s="143" t="s">
        <v>38</v>
      </c>
      <c r="P629" s="144">
        <f>O629*H629</f>
        <v>0</v>
      </c>
      <c r="Q629" s="144">
        <v>2.2799999999999999E-3</v>
      </c>
      <c r="R629" s="144">
        <f>Q629*H629</f>
        <v>6.7488000000000006E-2</v>
      </c>
      <c r="S629" s="144">
        <v>0</v>
      </c>
      <c r="T629" s="145">
        <f>S629*H629</f>
        <v>0</v>
      </c>
      <c r="AR629" s="146" t="s">
        <v>188</v>
      </c>
      <c r="AT629" s="146" t="s">
        <v>138</v>
      </c>
      <c r="AU629" s="146" t="s">
        <v>82</v>
      </c>
      <c r="AY629" s="17" t="s">
        <v>135</v>
      </c>
      <c r="BE629" s="147">
        <f>IF(N629="základní",J629,0)</f>
        <v>0</v>
      </c>
      <c r="BF629" s="147">
        <f>IF(N629="snížená",J629,0)</f>
        <v>0</v>
      </c>
      <c r="BG629" s="147">
        <f>IF(N629="zákl. přenesená",J629,0)</f>
        <v>0</v>
      </c>
      <c r="BH629" s="147">
        <f>IF(N629="sníž. přenesená",J629,0)</f>
        <v>0</v>
      </c>
      <c r="BI629" s="147">
        <f>IF(N629="nulová",J629,0)</f>
        <v>0</v>
      </c>
      <c r="BJ629" s="17" t="s">
        <v>80</v>
      </c>
      <c r="BK629" s="147">
        <f>ROUND(I629*H629,2)</f>
        <v>0</v>
      </c>
      <c r="BL629" s="17" t="s">
        <v>188</v>
      </c>
      <c r="BM629" s="146" t="s">
        <v>840</v>
      </c>
    </row>
    <row r="630" spans="2:65" s="13" customFormat="1" ht="10.199999999999999">
      <c r="B630" s="155"/>
      <c r="D630" s="149" t="s">
        <v>144</v>
      </c>
      <c r="E630" s="156" t="s">
        <v>1</v>
      </c>
      <c r="F630" s="157" t="s">
        <v>821</v>
      </c>
      <c r="H630" s="158">
        <v>29.6</v>
      </c>
      <c r="I630" s="159"/>
      <c r="L630" s="155"/>
      <c r="M630" s="160"/>
      <c r="T630" s="161"/>
      <c r="AT630" s="156" t="s">
        <v>144</v>
      </c>
      <c r="AU630" s="156" t="s">
        <v>82</v>
      </c>
      <c r="AV630" s="13" t="s">
        <v>82</v>
      </c>
      <c r="AW630" s="13" t="s">
        <v>30</v>
      </c>
      <c r="AX630" s="13" t="s">
        <v>80</v>
      </c>
      <c r="AY630" s="156" t="s">
        <v>135</v>
      </c>
    </row>
    <row r="631" spans="2:65" s="1" customFormat="1" ht="24.15" customHeight="1">
      <c r="B631" s="133"/>
      <c r="C631" s="134" t="s">
        <v>841</v>
      </c>
      <c r="D631" s="134" t="s">
        <v>138</v>
      </c>
      <c r="E631" s="135" t="s">
        <v>842</v>
      </c>
      <c r="F631" s="136" t="s">
        <v>843</v>
      </c>
      <c r="G631" s="137" t="s">
        <v>207</v>
      </c>
      <c r="H631" s="138">
        <v>9.6050000000000004</v>
      </c>
      <c r="I631" s="139"/>
      <c r="J631" s="140">
        <f>ROUND(I631*H631,2)</f>
        <v>0</v>
      </c>
      <c r="K631" s="141"/>
      <c r="L631" s="32"/>
      <c r="M631" s="142" t="s">
        <v>1</v>
      </c>
      <c r="N631" s="143" t="s">
        <v>38</v>
      </c>
      <c r="P631" s="144">
        <f>O631*H631</f>
        <v>0</v>
      </c>
      <c r="Q631" s="144">
        <v>2.6900000000000001E-3</v>
      </c>
      <c r="R631" s="144">
        <f>Q631*H631</f>
        <v>2.5837450000000001E-2</v>
      </c>
      <c r="S631" s="144">
        <v>0</v>
      </c>
      <c r="T631" s="145">
        <f>S631*H631</f>
        <v>0</v>
      </c>
      <c r="AR631" s="146" t="s">
        <v>188</v>
      </c>
      <c r="AT631" s="146" t="s">
        <v>138</v>
      </c>
      <c r="AU631" s="146" t="s">
        <v>82</v>
      </c>
      <c r="AY631" s="17" t="s">
        <v>135</v>
      </c>
      <c r="BE631" s="147">
        <f>IF(N631="základní",J631,0)</f>
        <v>0</v>
      </c>
      <c r="BF631" s="147">
        <f>IF(N631="snížená",J631,0)</f>
        <v>0</v>
      </c>
      <c r="BG631" s="147">
        <f>IF(N631="zákl. přenesená",J631,0)</f>
        <v>0</v>
      </c>
      <c r="BH631" s="147">
        <f>IF(N631="sníž. přenesená",J631,0)</f>
        <v>0</v>
      </c>
      <c r="BI631" s="147">
        <f>IF(N631="nulová",J631,0)</f>
        <v>0</v>
      </c>
      <c r="BJ631" s="17" t="s">
        <v>80</v>
      </c>
      <c r="BK631" s="147">
        <f>ROUND(I631*H631,2)</f>
        <v>0</v>
      </c>
      <c r="BL631" s="17" t="s">
        <v>188</v>
      </c>
      <c r="BM631" s="146" t="s">
        <v>844</v>
      </c>
    </row>
    <row r="632" spans="2:65" s="13" customFormat="1" ht="10.199999999999999">
      <c r="B632" s="155"/>
      <c r="D632" s="149" t="s">
        <v>144</v>
      </c>
      <c r="E632" s="156" t="s">
        <v>1</v>
      </c>
      <c r="F632" s="157" t="s">
        <v>845</v>
      </c>
      <c r="H632" s="158">
        <v>9.6050000000000004</v>
      </c>
      <c r="I632" s="159"/>
      <c r="L632" s="155"/>
      <c r="M632" s="160"/>
      <c r="T632" s="161"/>
      <c r="AT632" s="156" t="s">
        <v>144</v>
      </c>
      <c r="AU632" s="156" t="s">
        <v>82</v>
      </c>
      <c r="AV632" s="13" t="s">
        <v>82</v>
      </c>
      <c r="AW632" s="13" t="s">
        <v>30</v>
      </c>
      <c r="AX632" s="13" t="s">
        <v>73</v>
      </c>
      <c r="AY632" s="156" t="s">
        <v>135</v>
      </c>
    </row>
    <row r="633" spans="2:65" s="14" customFormat="1" ht="10.199999999999999">
      <c r="B633" s="162"/>
      <c r="D633" s="149" t="s">
        <v>144</v>
      </c>
      <c r="E633" s="163" t="s">
        <v>1</v>
      </c>
      <c r="F633" s="164" t="s">
        <v>147</v>
      </c>
      <c r="H633" s="165">
        <v>9.6050000000000004</v>
      </c>
      <c r="I633" s="166"/>
      <c r="L633" s="162"/>
      <c r="M633" s="167"/>
      <c r="T633" s="168"/>
      <c r="AT633" s="163" t="s">
        <v>144</v>
      </c>
      <c r="AU633" s="163" t="s">
        <v>82</v>
      </c>
      <c r="AV633" s="14" t="s">
        <v>142</v>
      </c>
      <c r="AW633" s="14" t="s">
        <v>30</v>
      </c>
      <c r="AX633" s="14" t="s">
        <v>80</v>
      </c>
      <c r="AY633" s="163" t="s">
        <v>135</v>
      </c>
    </row>
    <row r="634" spans="2:65" s="1" customFormat="1" ht="24.15" customHeight="1">
      <c r="B634" s="133"/>
      <c r="C634" s="134" t="s">
        <v>711</v>
      </c>
      <c r="D634" s="134" t="s">
        <v>138</v>
      </c>
      <c r="E634" s="135" t="s">
        <v>846</v>
      </c>
      <c r="F634" s="136" t="s">
        <v>847</v>
      </c>
      <c r="G634" s="137" t="s">
        <v>207</v>
      </c>
      <c r="H634" s="138">
        <v>29.6</v>
      </c>
      <c r="I634" s="139"/>
      <c r="J634" s="140">
        <f>ROUND(I634*H634,2)</f>
        <v>0</v>
      </c>
      <c r="K634" s="141"/>
      <c r="L634" s="32"/>
      <c r="M634" s="142" t="s">
        <v>1</v>
      </c>
      <c r="N634" s="143" t="s">
        <v>38</v>
      </c>
      <c r="P634" s="144">
        <f>O634*H634</f>
        <v>0</v>
      </c>
      <c r="Q634" s="144">
        <v>1.6900000000000001E-3</v>
      </c>
      <c r="R634" s="144">
        <f>Q634*H634</f>
        <v>5.0024000000000006E-2</v>
      </c>
      <c r="S634" s="144">
        <v>0</v>
      </c>
      <c r="T634" s="145">
        <f>S634*H634</f>
        <v>0</v>
      </c>
      <c r="AR634" s="146" t="s">
        <v>188</v>
      </c>
      <c r="AT634" s="146" t="s">
        <v>138</v>
      </c>
      <c r="AU634" s="146" t="s">
        <v>82</v>
      </c>
      <c r="AY634" s="17" t="s">
        <v>135</v>
      </c>
      <c r="BE634" s="147">
        <f>IF(N634="základní",J634,0)</f>
        <v>0</v>
      </c>
      <c r="BF634" s="147">
        <f>IF(N634="snížená",J634,0)</f>
        <v>0</v>
      </c>
      <c r="BG634" s="147">
        <f>IF(N634="zákl. přenesená",J634,0)</f>
        <v>0</v>
      </c>
      <c r="BH634" s="147">
        <f>IF(N634="sníž. přenesená",J634,0)</f>
        <v>0</v>
      </c>
      <c r="BI634" s="147">
        <f>IF(N634="nulová",J634,0)</f>
        <v>0</v>
      </c>
      <c r="BJ634" s="17" t="s">
        <v>80</v>
      </c>
      <c r="BK634" s="147">
        <f>ROUND(I634*H634,2)</f>
        <v>0</v>
      </c>
      <c r="BL634" s="17" t="s">
        <v>188</v>
      </c>
      <c r="BM634" s="146" t="s">
        <v>848</v>
      </c>
    </row>
    <row r="635" spans="2:65" s="13" customFormat="1" ht="10.199999999999999">
      <c r="B635" s="155"/>
      <c r="D635" s="149" t="s">
        <v>144</v>
      </c>
      <c r="E635" s="156" t="s">
        <v>1</v>
      </c>
      <c r="F635" s="157" t="s">
        <v>849</v>
      </c>
      <c r="H635" s="158">
        <v>29.6</v>
      </c>
      <c r="I635" s="159"/>
      <c r="L635" s="155"/>
      <c r="M635" s="160"/>
      <c r="T635" s="161"/>
      <c r="AT635" s="156" t="s">
        <v>144</v>
      </c>
      <c r="AU635" s="156" t="s">
        <v>82</v>
      </c>
      <c r="AV635" s="13" t="s">
        <v>82</v>
      </c>
      <c r="AW635" s="13" t="s">
        <v>30</v>
      </c>
      <c r="AX635" s="13" t="s">
        <v>80</v>
      </c>
      <c r="AY635" s="156" t="s">
        <v>135</v>
      </c>
    </row>
    <row r="636" spans="2:65" s="1" customFormat="1" ht="24.15" customHeight="1">
      <c r="B636" s="133"/>
      <c r="C636" s="134" t="s">
        <v>850</v>
      </c>
      <c r="D636" s="134" t="s">
        <v>138</v>
      </c>
      <c r="E636" s="135" t="s">
        <v>851</v>
      </c>
      <c r="F636" s="136" t="s">
        <v>852</v>
      </c>
      <c r="G636" s="137" t="s">
        <v>197</v>
      </c>
      <c r="H636" s="138">
        <v>4</v>
      </c>
      <c r="I636" s="139"/>
      <c r="J636" s="140">
        <f>ROUND(I636*H636,2)</f>
        <v>0</v>
      </c>
      <c r="K636" s="141"/>
      <c r="L636" s="32"/>
      <c r="M636" s="142" t="s">
        <v>1</v>
      </c>
      <c r="N636" s="143" t="s">
        <v>38</v>
      </c>
      <c r="P636" s="144">
        <f>O636*H636</f>
        <v>0</v>
      </c>
      <c r="Q636" s="144">
        <v>3.6000000000000002E-4</v>
      </c>
      <c r="R636" s="144">
        <f>Q636*H636</f>
        <v>1.4400000000000001E-3</v>
      </c>
      <c r="S636" s="144">
        <v>0</v>
      </c>
      <c r="T636" s="145">
        <f>S636*H636</f>
        <v>0</v>
      </c>
      <c r="AR636" s="146" t="s">
        <v>188</v>
      </c>
      <c r="AT636" s="146" t="s">
        <v>138</v>
      </c>
      <c r="AU636" s="146" t="s">
        <v>82</v>
      </c>
      <c r="AY636" s="17" t="s">
        <v>135</v>
      </c>
      <c r="BE636" s="147">
        <f>IF(N636="základní",J636,0)</f>
        <v>0</v>
      </c>
      <c r="BF636" s="147">
        <f>IF(N636="snížená",J636,0)</f>
        <v>0</v>
      </c>
      <c r="BG636" s="147">
        <f>IF(N636="zákl. přenesená",J636,0)</f>
        <v>0</v>
      </c>
      <c r="BH636" s="147">
        <f>IF(N636="sníž. přenesená",J636,0)</f>
        <v>0</v>
      </c>
      <c r="BI636" s="147">
        <f>IF(N636="nulová",J636,0)</f>
        <v>0</v>
      </c>
      <c r="BJ636" s="17" t="s">
        <v>80</v>
      </c>
      <c r="BK636" s="147">
        <f>ROUND(I636*H636,2)</f>
        <v>0</v>
      </c>
      <c r="BL636" s="17" t="s">
        <v>188</v>
      </c>
      <c r="BM636" s="146" t="s">
        <v>853</v>
      </c>
    </row>
    <row r="637" spans="2:65" s="1" customFormat="1" ht="24.15" customHeight="1">
      <c r="B637" s="133"/>
      <c r="C637" s="134" t="s">
        <v>715</v>
      </c>
      <c r="D637" s="134" t="s">
        <v>138</v>
      </c>
      <c r="E637" s="135" t="s">
        <v>854</v>
      </c>
      <c r="F637" s="136" t="s">
        <v>855</v>
      </c>
      <c r="G637" s="137" t="s">
        <v>207</v>
      </c>
      <c r="H637" s="138">
        <v>13.4</v>
      </c>
      <c r="I637" s="139"/>
      <c r="J637" s="140">
        <f>ROUND(I637*H637,2)</f>
        <v>0</v>
      </c>
      <c r="K637" s="141"/>
      <c r="L637" s="32"/>
      <c r="M637" s="142" t="s">
        <v>1</v>
      </c>
      <c r="N637" s="143" t="s">
        <v>38</v>
      </c>
      <c r="P637" s="144">
        <f>O637*H637</f>
        <v>0</v>
      </c>
      <c r="Q637" s="144">
        <v>2.1700000000000001E-3</v>
      </c>
      <c r="R637" s="144">
        <f>Q637*H637</f>
        <v>2.9078000000000003E-2</v>
      </c>
      <c r="S637" s="144">
        <v>0</v>
      </c>
      <c r="T637" s="145">
        <f>S637*H637</f>
        <v>0</v>
      </c>
      <c r="AR637" s="146" t="s">
        <v>188</v>
      </c>
      <c r="AT637" s="146" t="s">
        <v>138</v>
      </c>
      <c r="AU637" s="146" t="s">
        <v>82</v>
      </c>
      <c r="AY637" s="17" t="s">
        <v>135</v>
      </c>
      <c r="BE637" s="147">
        <f>IF(N637="základní",J637,0)</f>
        <v>0</v>
      </c>
      <c r="BF637" s="147">
        <f>IF(N637="snížená",J637,0)</f>
        <v>0</v>
      </c>
      <c r="BG637" s="147">
        <f>IF(N637="zákl. přenesená",J637,0)</f>
        <v>0</v>
      </c>
      <c r="BH637" s="147">
        <f>IF(N637="sníž. přenesená",J637,0)</f>
        <v>0</v>
      </c>
      <c r="BI637" s="147">
        <f>IF(N637="nulová",J637,0)</f>
        <v>0</v>
      </c>
      <c r="BJ637" s="17" t="s">
        <v>80</v>
      </c>
      <c r="BK637" s="147">
        <f>ROUND(I637*H637,2)</f>
        <v>0</v>
      </c>
      <c r="BL637" s="17" t="s">
        <v>188</v>
      </c>
      <c r="BM637" s="146" t="s">
        <v>856</v>
      </c>
    </row>
    <row r="638" spans="2:65" s="13" customFormat="1" ht="10.199999999999999">
      <c r="B638" s="155"/>
      <c r="D638" s="149" t="s">
        <v>144</v>
      </c>
      <c r="E638" s="156" t="s">
        <v>1</v>
      </c>
      <c r="F638" s="157" t="s">
        <v>857</v>
      </c>
      <c r="H638" s="158">
        <v>13.4</v>
      </c>
      <c r="I638" s="159"/>
      <c r="L638" s="155"/>
      <c r="M638" s="160"/>
      <c r="T638" s="161"/>
      <c r="AT638" s="156" t="s">
        <v>144</v>
      </c>
      <c r="AU638" s="156" t="s">
        <v>82</v>
      </c>
      <c r="AV638" s="13" t="s">
        <v>82</v>
      </c>
      <c r="AW638" s="13" t="s">
        <v>30</v>
      </c>
      <c r="AX638" s="13" t="s">
        <v>73</v>
      </c>
      <c r="AY638" s="156" t="s">
        <v>135</v>
      </c>
    </row>
    <row r="639" spans="2:65" s="14" customFormat="1" ht="10.199999999999999">
      <c r="B639" s="162"/>
      <c r="D639" s="149" t="s">
        <v>144</v>
      </c>
      <c r="E639" s="163" t="s">
        <v>1</v>
      </c>
      <c r="F639" s="164" t="s">
        <v>147</v>
      </c>
      <c r="H639" s="165">
        <v>13.4</v>
      </c>
      <c r="I639" s="166"/>
      <c r="L639" s="162"/>
      <c r="M639" s="167"/>
      <c r="T639" s="168"/>
      <c r="AT639" s="163" t="s">
        <v>144</v>
      </c>
      <c r="AU639" s="163" t="s">
        <v>82</v>
      </c>
      <c r="AV639" s="14" t="s">
        <v>142</v>
      </c>
      <c r="AW639" s="14" t="s">
        <v>30</v>
      </c>
      <c r="AX639" s="14" t="s">
        <v>80</v>
      </c>
      <c r="AY639" s="163" t="s">
        <v>135</v>
      </c>
    </row>
    <row r="640" spans="2:65" s="1" customFormat="1" ht="24.15" customHeight="1">
      <c r="B640" s="133"/>
      <c r="C640" s="134" t="s">
        <v>858</v>
      </c>
      <c r="D640" s="134" t="s">
        <v>138</v>
      </c>
      <c r="E640" s="135" t="s">
        <v>859</v>
      </c>
      <c r="F640" s="136" t="s">
        <v>860</v>
      </c>
      <c r="G640" s="137" t="s">
        <v>238</v>
      </c>
      <c r="H640" s="138">
        <v>1.6779999999999999</v>
      </c>
      <c r="I640" s="139"/>
      <c r="J640" s="140">
        <f>ROUND(I640*H640,2)</f>
        <v>0</v>
      </c>
      <c r="K640" s="141"/>
      <c r="L640" s="32"/>
      <c r="M640" s="142" t="s">
        <v>1</v>
      </c>
      <c r="N640" s="143" t="s">
        <v>38</v>
      </c>
      <c r="P640" s="144">
        <f>O640*H640</f>
        <v>0</v>
      </c>
      <c r="Q640" s="144">
        <v>0</v>
      </c>
      <c r="R640" s="144">
        <f>Q640*H640</f>
        <v>0</v>
      </c>
      <c r="S640" s="144">
        <v>0</v>
      </c>
      <c r="T640" s="145">
        <f>S640*H640</f>
        <v>0</v>
      </c>
      <c r="AR640" s="146" t="s">
        <v>188</v>
      </c>
      <c r="AT640" s="146" t="s">
        <v>138</v>
      </c>
      <c r="AU640" s="146" t="s">
        <v>82</v>
      </c>
      <c r="AY640" s="17" t="s">
        <v>135</v>
      </c>
      <c r="BE640" s="147">
        <f>IF(N640="základní",J640,0)</f>
        <v>0</v>
      </c>
      <c r="BF640" s="147">
        <f>IF(N640="snížená",J640,0)</f>
        <v>0</v>
      </c>
      <c r="BG640" s="147">
        <f>IF(N640="zákl. přenesená",J640,0)</f>
        <v>0</v>
      </c>
      <c r="BH640" s="147">
        <f>IF(N640="sníž. přenesená",J640,0)</f>
        <v>0</v>
      </c>
      <c r="BI640" s="147">
        <f>IF(N640="nulová",J640,0)</f>
        <v>0</v>
      </c>
      <c r="BJ640" s="17" t="s">
        <v>80</v>
      </c>
      <c r="BK640" s="147">
        <f>ROUND(I640*H640,2)</f>
        <v>0</v>
      </c>
      <c r="BL640" s="17" t="s">
        <v>188</v>
      </c>
      <c r="BM640" s="146" t="s">
        <v>861</v>
      </c>
    </row>
    <row r="641" spans="2:65" s="11" customFormat="1" ht="22.8" customHeight="1">
      <c r="B641" s="121"/>
      <c r="D641" s="122" t="s">
        <v>72</v>
      </c>
      <c r="E641" s="131" t="s">
        <v>295</v>
      </c>
      <c r="F641" s="131" t="s">
        <v>862</v>
      </c>
      <c r="I641" s="124"/>
      <c r="J641" s="132">
        <f>BK641</f>
        <v>0</v>
      </c>
      <c r="L641" s="121"/>
      <c r="M641" s="126"/>
      <c r="P641" s="127">
        <f>SUM(P642:P679)</f>
        <v>0</v>
      </c>
      <c r="R641" s="127">
        <f>SUM(R642:R679)</f>
        <v>3.7599999999999999E-3</v>
      </c>
      <c r="T641" s="128">
        <f>SUM(T642:T679)</f>
        <v>0</v>
      </c>
      <c r="AR641" s="122" t="s">
        <v>82</v>
      </c>
      <c r="AT641" s="129" t="s">
        <v>72</v>
      </c>
      <c r="AU641" s="129" t="s">
        <v>80</v>
      </c>
      <c r="AY641" s="122" t="s">
        <v>135</v>
      </c>
      <c r="BK641" s="130">
        <f>SUM(BK642:BK679)</f>
        <v>0</v>
      </c>
    </row>
    <row r="642" spans="2:65" s="1" customFormat="1" ht="24.15" customHeight="1">
      <c r="B642" s="133"/>
      <c r="C642" s="134" t="s">
        <v>720</v>
      </c>
      <c r="D642" s="134" t="s">
        <v>138</v>
      </c>
      <c r="E642" s="135" t="s">
        <v>863</v>
      </c>
      <c r="F642" s="136" t="s">
        <v>864</v>
      </c>
      <c r="G642" s="137" t="s">
        <v>865</v>
      </c>
      <c r="H642" s="138">
        <v>1</v>
      </c>
      <c r="I642" s="139"/>
      <c r="J642" s="140">
        <f>ROUND(I642*H642,2)</f>
        <v>0</v>
      </c>
      <c r="K642" s="141"/>
      <c r="L642" s="32"/>
      <c r="M642" s="142" t="s">
        <v>1</v>
      </c>
      <c r="N642" s="143" t="s">
        <v>38</v>
      </c>
      <c r="P642" s="144">
        <f>O642*H642</f>
        <v>0</v>
      </c>
      <c r="Q642" s="144">
        <v>0</v>
      </c>
      <c r="R642" s="144">
        <f>Q642*H642</f>
        <v>0</v>
      </c>
      <c r="S642" s="144">
        <v>0</v>
      </c>
      <c r="T642" s="145">
        <f>S642*H642</f>
        <v>0</v>
      </c>
      <c r="AR642" s="146" t="s">
        <v>188</v>
      </c>
      <c r="AT642" s="146" t="s">
        <v>138</v>
      </c>
      <c r="AU642" s="146" t="s">
        <v>82</v>
      </c>
      <c r="AY642" s="17" t="s">
        <v>135</v>
      </c>
      <c r="BE642" s="147">
        <f>IF(N642="základní",J642,0)</f>
        <v>0</v>
      </c>
      <c r="BF642" s="147">
        <f>IF(N642="snížená",J642,0)</f>
        <v>0</v>
      </c>
      <c r="BG642" s="147">
        <f>IF(N642="zákl. přenesená",J642,0)</f>
        <v>0</v>
      </c>
      <c r="BH642" s="147">
        <f>IF(N642="sníž. přenesená",J642,0)</f>
        <v>0</v>
      </c>
      <c r="BI642" s="147">
        <f>IF(N642="nulová",J642,0)</f>
        <v>0</v>
      </c>
      <c r="BJ642" s="17" t="s">
        <v>80</v>
      </c>
      <c r="BK642" s="147">
        <f>ROUND(I642*H642,2)</f>
        <v>0</v>
      </c>
      <c r="BL642" s="17" t="s">
        <v>188</v>
      </c>
      <c r="BM642" s="146" t="s">
        <v>866</v>
      </c>
    </row>
    <row r="643" spans="2:65" s="1" customFormat="1" ht="33" customHeight="1">
      <c r="B643" s="133"/>
      <c r="C643" s="134" t="s">
        <v>867</v>
      </c>
      <c r="D643" s="134" t="s">
        <v>138</v>
      </c>
      <c r="E643" s="135" t="s">
        <v>868</v>
      </c>
      <c r="F643" s="136" t="s">
        <v>869</v>
      </c>
      <c r="G643" s="137" t="s">
        <v>150</v>
      </c>
      <c r="H643" s="138">
        <v>16.707000000000001</v>
      </c>
      <c r="I643" s="139"/>
      <c r="J643" s="140">
        <f>ROUND(I643*H643,2)</f>
        <v>0</v>
      </c>
      <c r="K643" s="141"/>
      <c r="L643" s="32"/>
      <c r="M643" s="142" t="s">
        <v>1</v>
      </c>
      <c r="N643" s="143" t="s">
        <v>38</v>
      </c>
      <c r="P643" s="144">
        <f>O643*H643</f>
        <v>0</v>
      </c>
      <c r="Q643" s="144">
        <v>0</v>
      </c>
      <c r="R643" s="144">
        <f>Q643*H643</f>
        <v>0</v>
      </c>
      <c r="S643" s="144">
        <v>0</v>
      </c>
      <c r="T643" s="145">
        <f>S643*H643</f>
        <v>0</v>
      </c>
      <c r="AR643" s="146" t="s">
        <v>188</v>
      </c>
      <c r="AT643" s="146" t="s">
        <v>138</v>
      </c>
      <c r="AU643" s="146" t="s">
        <v>82</v>
      </c>
      <c r="AY643" s="17" t="s">
        <v>135</v>
      </c>
      <c r="BE643" s="147">
        <f>IF(N643="základní",J643,0)</f>
        <v>0</v>
      </c>
      <c r="BF643" s="147">
        <f>IF(N643="snížená",J643,0)</f>
        <v>0</v>
      </c>
      <c r="BG643" s="147">
        <f>IF(N643="zákl. přenesená",J643,0)</f>
        <v>0</v>
      </c>
      <c r="BH643" s="147">
        <f>IF(N643="sníž. přenesená",J643,0)</f>
        <v>0</v>
      </c>
      <c r="BI643" s="147">
        <f>IF(N643="nulová",J643,0)</f>
        <v>0</v>
      </c>
      <c r="BJ643" s="17" t="s">
        <v>80</v>
      </c>
      <c r="BK643" s="147">
        <f>ROUND(I643*H643,2)</f>
        <v>0</v>
      </c>
      <c r="BL643" s="17" t="s">
        <v>188</v>
      </c>
      <c r="BM643" s="146" t="s">
        <v>870</v>
      </c>
    </row>
    <row r="644" spans="2:65" s="13" customFormat="1" ht="10.199999999999999">
      <c r="B644" s="155"/>
      <c r="D644" s="149" t="s">
        <v>144</v>
      </c>
      <c r="E644" s="156" t="s">
        <v>1</v>
      </c>
      <c r="F644" s="157" t="s">
        <v>871</v>
      </c>
      <c r="H644" s="158">
        <v>9.8179999999999996</v>
      </c>
      <c r="I644" s="159"/>
      <c r="L644" s="155"/>
      <c r="M644" s="160"/>
      <c r="T644" s="161"/>
      <c r="AT644" s="156" t="s">
        <v>144</v>
      </c>
      <c r="AU644" s="156" t="s">
        <v>82</v>
      </c>
      <c r="AV644" s="13" t="s">
        <v>82</v>
      </c>
      <c r="AW644" s="13" t="s">
        <v>30</v>
      </c>
      <c r="AX644" s="13" t="s">
        <v>73</v>
      </c>
      <c r="AY644" s="156" t="s">
        <v>135</v>
      </c>
    </row>
    <row r="645" spans="2:65" s="13" customFormat="1" ht="10.199999999999999">
      <c r="B645" s="155"/>
      <c r="D645" s="149" t="s">
        <v>144</v>
      </c>
      <c r="E645" s="156" t="s">
        <v>1</v>
      </c>
      <c r="F645" s="157" t="s">
        <v>872</v>
      </c>
      <c r="H645" s="158">
        <v>0.28899999999999998</v>
      </c>
      <c r="I645" s="159"/>
      <c r="L645" s="155"/>
      <c r="M645" s="160"/>
      <c r="T645" s="161"/>
      <c r="AT645" s="156" t="s">
        <v>144</v>
      </c>
      <c r="AU645" s="156" t="s">
        <v>82</v>
      </c>
      <c r="AV645" s="13" t="s">
        <v>82</v>
      </c>
      <c r="AW645" s="13" t="s">
        <v>30</v>
      </c>
      <c r="AX645" s="13" t="s">
        <v>73</v>
      </c>
      <c r="AY645" s="156" t="s">
        <v>135</v>
      </c>
    </row>
    <row r="646" spans="2:65" s="13" customFormat="1" ht="10.199999999999999">
      <c r="B646" s="155"/>
      <c r="D646" s="149" t="s">
        <v>144</v>
      </c>
      <c r="E646" s="156" t="s">
        <v>1</v>
      </c>
      <c r="F646" s="157" t="s">
        <v>873</v>
      </c>
      <c r="H646" s="158">
        <v>3</v>
      </c>
      <c r="I646" s="159"/>
      <c r="L646" s="155"/>
      <c r="M646" s="160"/>
      <c r="T646" s="161"/>
      <c r="AT646" s="156" t="s">
        <v>144</v>
      </c>
      <c r="AU646" s="156" t="s">
        <v>82</v>
      </c>
      <c r="AV646" s="13" t="s">
        <v>82</v>
      </c>
      <c r="AW646" s="13" t="s">
        <v>30</v>
      </c>
      <c r="AX646" s="13" t="s">
        <v>73</v>
      </c>
      <c r="AY646" s="156" t="s">
        <v>135</v>
      </c>
    </row>
    <row r="647" spans="2:65" s="13" customFormat="1" ht="10.199999999999999">
      <c r="B647" s="155"/>
      <c r="D647" s="149" t="s">
        <v>144</v>
      </c>
      <c r="E647" s="156" t="s">
        <v>1</v>
      </c>
      <c r="F647" s="157" t="s">
        <v>874</v>
      </c>
      <c r="H647" s="158">
        <v>3.6</v>
      </c>
      <c r="I647" s="159"/>
      <c r="L647" s="155"/>
      <c r="M647" s="160"/>
      <c r="T647" s="161"/>
      <c r="AT647" s="156" t="s">
        <v>144</v>
      </c>
      <c r="AU647" s="156" t="s">
        <v>82</v>
      </c>
      <c r="AV647" s="13" t="s">
        <v>82</v>
      </c>
      <c r="AW647" s="13" t="s">
        <v>30</v>
      </c>
      <c r="AX647" s="13" t="s">
        <v>73</v>
      </c>
      <c r="AY647" s="156" t="s">
        <v>135</v>
      </c>
    </row>
    <row r="648" spans="2:65" s="14" customFormat="1" ht="10.199999999999999">
      <c r="B648" s="162"/>
      <c r="D648" s="149" t="s">
        <v>144</v>
      </c>
      <c r="E648" s="163" t="s">
        <v>1</v>
      </c>
      <c r="F648" s="164" t="s">
        <v>147</v>
      </c>
      <c r="H648" s="165">
        <v>16.707000000000001</v>
      </c>
      <c r="I648" s="166"/>
      <c r="L648" s="162"/>
      <c r="M648" s="167"/>
      <c r="T648" s="168"/>
      <c r="AT648" s="163" t="s">
        <v>144</v>
      </c>
      <c r="AU648" s="163" t="s">
        <v>82</v>
      </c>
      <c r="AV648" s="14" t="s">
        <v>142</v>
      </c>
      <c r="AW648" s="14" t="s">
        <v>30</v>
      </c>
      <c r="AX648" s="14" t="s">
        <v>80</v>
      </c>
      <c r="AY648" s="163" t="s">
        <v>135</v>
      </c>
    </row>
    <row r="649" spans="2:65" s="1" customFormat="1" ht="24.15" customHeight="1">
      <c r="B649" s="133"/>
      <c r="C649" s="134" t="s">
        <v>723</v>
      </c>
      <c r="D649" s="134" t="s">
        <v>138</v>
      </c>
      <c r="E649" s="135" t="s">
        <v>875</v>
      </c>
      <c r="F649" s="136" t="s">
        <v>876</v>
      </c>
      <c r="G649" s="137" t="s">
        <v>197</v>
      </c>
      <c r="H649" s="138">
        <v>8</v>
      </c>
      <c r="I649" s="139"/>
      <c r="J649" s="140">
        <f t="shared" ref="J649:J662" si="0">ROUND(I649*H649,2)</f>
        <v>0</v>
      </c>
      <c r="K649" s="141"/>
      <c r="L649" s="32"/>
      <c r="M649" s="142" t="s">
        <v>1</v>
      </c>
      <c r="N649" s="143" t="s">
        <v>38</v>
      </c>
      <c r="P649" s="144">
        <f t="shared" ref="P649:P662" si="1">O649*H649</f>
        <v>0</v>
      </c>
      <c r="Q649" s="144">
        <v>0</v>
      </c>
      <c r="R649" s="144">
        <f t="shared" ref="R649:R662" si="2">Q649*H649</f>
        <v>0</v>
      </c>
      <c r="S649" s="144">
        <v>0</v>
      </c>
      <c r="T649" s="145">
        <f t="shared" ref="T649:T662" si="3">S649*H649</f>
        <v>0</v>
      </c>
      <c r="AR649" s="146" t="s">
        <v>188</v>
      </c>
      <c r="AT649" s="146" t="s">
        <v>138</v>
      </c>
      <c r="AU649" s="146" t="s">
        <v>82</v>
      </c>
      <c r="AY649" s="17" t="s">
        <v>135</v>
      </c>
      <c r="BE649" s="147">
        <f t="shared" ref="BE649:BE662" si="4">IF(N649="základní",J649,0)</f>
        <v>0</v>
      </c>
      <c r="BF649" s="147">
        <f t="shared" ref="BF649:BF662" si="5">IF(N649="snížená",J649,0)</f>
        <v>0</v>
      </c>
      <c r="BG649" s="147">
        <f t="shared" ref="BG649:BG662" si="6">IF(N649="zákl. přenesená",J649,0)</f>
        <v>0</v>
      </c>
      <c r="BH649" s="147">
        <f t="shared" ref="BH649:BH662" si="7">IF(N649="sníž. přenesená",J649,0)</f>
        <v>0</v>
      </c>
      <c r="BI649" s="147">
        <f t="shared" ref="BI649:BI662" si="8">IF(N649="nulová",J649,0)</f>
        <v>0</v>
      </c>
      <c r="BJ649" s="17" t="s">
        <v>80</v>
      </c>
      <c r="BK649" s="147">
        <f t="shared" ref="BK649:BK662" si="9">ROUND(I649*H649,2)</f>
        <v>0</v>
      </c>
      <c r="BL649" s="17" t="s">
        <v>188</v>
      </c>
      <c r="BM649" s="146" t="s">
        <v>877</v>
      </c>
    </row>
    <row r="650" spans="2:65" s="1" customFormat="1" ht="24.15" customHeight="1">
      <c r="B650" s="133"/>
      <c r="C650" s="180" t="s">
        <v>878</v>
      </c>
      <c r="D650" s="180" t="s">
        <v>492</v>
      </c>
      <c r="E650" s="181" t="s">
        <v>879</v>
      </c>
      <c r="F650" s="182" t="s">
        <v>880</v>
      </c>
      <c r="G650" s="183" t="s">
        <v>197</v>
      </c>
      <c r="H650" s="184">
        <v>4</v>
      </c>
      <c r="I650" s="185"/>
      <c r="J650" s="186">
        <f t="shared" si="0"/>
        <v>0</v>
      </c>
      <c r="K650" s="187"/>
      <c r="L650" s="188"/>
      <c r="M650" s="189" t="s">
        <v>1</v>
      </c>
      <c r="N650" s="190" t="s">
        <v>38</v>
      </c>
      <c r="P650" s="144">
        <f t="shared" si="1"/>
        <v>0</v>
      </c>
      <c r="Q650" s="144">
        <v>0</v>
      </c>
      <c r="R650" s="144">
        <f t="shared" si="2"/>
        <v>0</v>
      </c>
      <c r="S650" s="144">
        <v>0</v>
      </c>
      <c r="T650" s="145">
        <f t="shared" si="3"/>
        <v>0</v>
      </c>
      <c r="AR650" s="146" t="s">
        <v>245</v>
      </c>
      <c r="AT650" s="146" t="s">
        <v>492</v>
      </c>
      <c r="AU650" s="146" t="s">
        <v>82</v>
      </c>
      <c r="AY650" s="17" t="s">
        <v>135</v>
      </c>
      <c r="BE650" s="147">
        <f t="shared" si="4"/>
        <v>0</v>
      </c>
      <c r="BF650" s="147">
        <f t="shared" si="5"/>
        <v>0</v>
      </c>
      <c r="BG650" s="147">
        <f t="shared" si="6"/>
        <v>0</v>
      </c>
      <c r="BH650" s="147">
        <f t="shared" si="7"/>
        <v>0</v>
      </c>
      <c r="BI650" s="147">
        <f t="shared" si="8"/>
        <v>0</v>
      </c>
      <c r="BJ650" s="17" t="s">
        <v>80</v>
      </c>
      <c r="BK650" s="147">
        <f t="shared" si="9"/>
        <v>0</v>
      </c>
      <c r="BL650" s="17" t="s">
        <v>188</v>
      </c>
      <c r="BM650" s="146" t="s">
        <v>881</v>
      </c>
    </row>
    <row r="651" spans="2:65" s="1" customFormat="1" ht="24.15" customHeight="1">
      <c r="B651" s="133"/>
      <c r="C651" s="180" t="s">
        <v>728</v>
      </c>
      <c r="D651" s="180" t="s">
        <v>492</v>
      </c>
      <c r="E651" s="181" t="s">
        <v>882</v>
      </c>
      <c r="F651" s="182" t="s">
        <v>883</v>
      </c>
      <c r="G651" s="183" t="s">
        <v>197</v>
      </c>
      <c r="H651" s="184">
        <v>4</v>
      </c>
      <c r="I651" s="185"/>
      <c r="J651" s="186">
        <f t="shared" si="0"/>
        <v>0</v>
      </c>
      <c r="K651" s="187"/>
      <c r="L651" s="188"/>
      <c r="M651" s="189" t="s">
        <v>1</v>
      </c>
      <c r="N651" s="190" t="s">
        <v>38</v>
      </c>
      <c r="P651" s="144">
        <f t="shared" si="1"/>
        <v>0</v>
      </c>
      <c r="Q651" s="144">
        <v>0</v>
      </c>
      <c r="R651" s="144">
        <f t="shared" si="2"/>
        <v>0</v>
      </c>
      <c r="S651" s="144">
        <v>0</v>
      </c>
      <c r="T651" s="145">
        <f t="shared" si="3"/>
        <v>0</v>
      </c>
      <c r="AR651" s="146" t="s">
        <v>245</v>
      </c>
      <c r="AT651" s="146" t="s">
        <v>492</v>
      </c>
      <c r="AU651" s="146" t="s">
        <v>82</v>
      </c>
      <c r="AY651" s="17" t="s">
        <v>135</v>
      </c>
      <c r="BE651" s="147">
        <f t="shared" si="4"/>
        <v>0</v>
      </c>
      <c r="BF651" s="147">
        <f t="shared" si="5"/>
        <v>0</v>
      </c>
      <c r="BG651" s="147">
        <f t="shared" si="6"/>
        <v>0</v>
      </c>
      <c r="BH651" s="147">
        <f t="shared" si="7"/>
        <v>0</v>
      </c>
      <c r="BI651" s="147">
        <f t="shared" si="8"/>
        <v>0</v>
      </c>
      <c r="BJ651" s="17" t="s">
        <v>80</v>
      </c>
      <c r="BK651" s="147">
        <f t="shared" si="9"/>
        <v>0</v>
      </c>
      <c r="BL651" s="17" t="s">
        <v>188</v>
      </c>
      <c r="BM651" s="146" t="s">
        <v>884</v>
      </c>
    </row>
    <row r="652" spans="2:65" s="1" customFormat="1" ht="24.15" customHeight="1">
      <c r="B652" s="133"/>
      <c r="C652" s="134" t="s">
        <v>885</v>
      </c>
      <c r="D652" s="134" t="s">
        <v>138</v>
      </c>
      <c r="E652" s="135" t="s">
        <v>886</v>
      </c>
      <c r="F652" s="136" t="s">
        <v>887</v>
      </c>
      <c r="G652" s="137" t="s">
        <v>197</v>
      </c>
      <c r="H652" s="138">
        <v>1</v>
      </c>
      <c r="I652" s="139"/>
      <c r="J652" s="140">
        <f t="shared" si="0"/>
        <v>0</v>
      </c>
      <c r="K652" s="141"/>
      <c r="L652" s="32"/>
      <c r="M652" s="142" t="s">
        <v>1</v>
      </c>
      <c r="N652" s="143" t="s">
        <v>38</v>
      </c>
      <c r="P652" s="144">
        <f t="shared" si="1"/>
        <v>0</v>
      </c>
      <c r="Q652" s="144">
        <v>0</v>
      </c>
      <c r="R652" s="144">
        <f t="shared" si="2"/>
        <v>0</v>
      </c>
      <c r="S652" s="144">
        <v>0</v>
      </c>
      <c r="T652" s="145">
        <f t="shared" si="3"/>
        <v>0</v>
      </c>
      <c r="AR652" s="146" t="s">
        <v>188</v>
      </c>
      <c r="AT652" s="146" t="s">
        <v>138</v>
      </c>
      <c r="AU652" s="146" t="s">
        <v>82</v>
      </c>
      <c r="AY652" s="17" t="s">
        <v>135</v>
      </c>
      <c r="BE652" s="147">
        <f t="shared" si="4"/>
        <v>0</v>
      </c>
      <c r="BF652" s="147">
        <f t="shared" si="5"/>
        <v>0</v>
      </c>
      <c r="BG652" s="147">
        <f t="shared" si="6"/>
        <v>0</v>
      </c>
      <c r="BH652" s="147">
        <f t="shared" si="7"/>
        <v>0</v>
      </c>
      <c r="BI652" s="147">
        <f t="shared" si="8"/>
        <v>0</v>
      </c>
      <c r="BJ652" s="17" t="s">
        <v>80</v>
      </c>
      <c r="BK652" s="147">
        <f t="shared" si="9"/>
        <v>0</v>
      </c>
      <c r="BL652" s="17" t="s">
        <v>188</v>
      </c>
      <c r="BM652" s="146" t="s">
        <v>888</v>
      </c>
    </row>
    <row r="653" spans="2:65" s="1" customFormat="1" ht="33" customHeight="1">
      <c r="B653" s="133"/>
      <c r="C653" s="180" t="s">
        <v>732</v>
      </c>
      <c r="D653" s="180" t="s">
        <v>492</v>
      </c>
      <c r="E653" s="181" t="s">
        <v>889</v>
      </c>
      <c r="F653" s="182" t="s">
        <v>890</v>
      </c>
      <c r="G653" s="183" t="s">
        <v>197</v>
      </c>
      <c r="H653" s="184">
        <v>1</v>
      </c>
      <c r="I653" s="185"/>
      <c r="J653" s="186">
        <f t="shared" si="0"/>
        <v>0</v>
      </c>
      <c r="K653" s="187"/>
      <c r="L653" s="188"/>
      <c r="M653" s="189" t="s">
        <v>1</v>
      </c>
      <c r="N653" s="190" t="s">
        <v>38</v>
      </c>
      <c r="P653" s="144">
        <f t="shared" si="1"/>
        <v>0</v>
      </c>
      <c r="Q653" s="144">
        <v>0</v>
      </c>
      <c r="R653" s="144">
        <f t="shared" si="2"/>
        <v>0</v>
      </c>
      <c r="S653" s="144">
        <v>0</v>
      </c>
      <c r="T653" s="145">
        <f t="shared" si="3"/>
        <v>0</v>
      </c>
      <c r="AR653" s="146" t="s">
        <v>245</v>
      </c>
      <c r="AT653" s="146" t="s">
        <v>492</v>
      </c>
      <c r="AU653" s="146" t="s">
        <v>82</v>
      </c>
      <c r="AY653" s="17" t="s">
        <v>135</v>
      </c>
      <c r="BE653" s="147">
        <f t="shared" si="4"/>
        <v>0</v>
      </c>
      <c r="BF653" s="147">
        <f t="shared" si="5"/>
        <v>0</v>
      </c>
      <c r="BG653" s="147">
        <f t="shared" si="6"/>
        <v>0</v>
      </c>
      <c r="BH653" s="147">
        <f t="shared" si="7"/>
        <v>0</v>
      </c>
      <c r="BI653" s="147">
        <f t="shared" si="8"/>
        <v>0</v>
      </c>
      <c r="BJ653" s="17" t="s">
        <v>80</v>
      </c>
      <c r="BK653" s="147">
        <f t="shared" si="9"/>
        <v>0</v>
      </c>
      <c r="BL653" s="17" t="s">
        <v>188</v>
      </c>
      <c r="BM653" s="146" t="s">
        <v>891</v>
      </c>
    </row>
    <row r="654" spans="2:65" s="1" customFormat="1" ht="24.15" customHeight="1">
      <c r="B654" s="133"/>
      <c r="C654" s="134" t="s">
        <v>892</v>
      </c>
      <c r="D654" s="134" t="s">
        <v>138</v>
      </c>
      <c r="E654" s="135" t="s">
        <v>893</v>
      </c>
      <c r="F654" s="136" t="s">
        <v>894</v>
      </c>
      <c r="G654" s="137" t="s">
        <v>197</v>
      </c>
      <c r="H654" s="138">
        <v>1</v>
      </c>
      <c r="I654" s="139"/>
      <c r="J654" s="140">
        <f t="shared" si="0"/>
        <v>0</v>
      </c>
      <c r="K654" s="141"/>
      <c r="L654" s="32"/>
      <c r="M654" s="142" t="s">
        <v>1</v>
      </c>
      <c r="N654" s="143" t="s">
        <v>38</v>
      </c>
      <c r="P654" s="144">
        <f t="shared" si="1"/>
        <v>0</v>
      </c>
      <c r="Q654" s="144">
        <v>0</v>
      </c>
      <c r="R654" s="144">
        <f t="shared" si="2"/>
        <v>0</v>
      </c>
      <c r="S654" s="144">
        <v>0</v>
      </c>
      <c r="T654" s="145">
        <f t="shared" si="3"/>
        <v>0</v>
      </c>
      <c r="AR654" s="146" t="s">
        <v>188</v>
      </c>
      <c r="AT654" s="146" t="s">
        <v>138</v>
      </c>
      <c r="AU654" s="146" t="s">
        <v>82</v>
      </c>
      <c r="AY654" s="17" t="s">
        <v>135</v>
      </c>
      <c r="BE654" s="147">
        <f t="shared" si="4"/>
        <v>0</v>
      </c>
      <c r="BF654" s="147">
        <f t="shared" si="5"/>
        <v>0</v>
      </c>
      <c r="BG654" s="147">
        <f t="shared" si="6"/>
        <v>0</v>
      </c>
      <c r="BH654" s="147">
        <f t="shared" si="7"/>
        <v>0</v>
      </c>
      <c r="BI654" s="147">
        <f t="shared" si="8"/>
        <v>0</v>
      </c>
      <c r="BJ654" s="17" t="s">
        <v>80</v>
      </c>
      <c r="BK654" s="147">
        <f t="shared" si="9"/>
        <v>0</v>
      </c>
      <c r="BL654" s="17" t="s">
        <v>188</v>
      </c>
      <c r="BM654" s="146" t="s">
        <v>895</v>
      </c>
    </row>
    <row r="655" spans="2:65" s="1" customFormat="1" ht="24.15" customHeight="1">
      <c r="B655" s="133"/>
      <c r="C655" s="180" t="s">
        <v>736</v>
      </c>
      <c r="D655" s="180" t="s">
        <v>492</v>
      </c>
      <c r="E655" s="181" t="s">
        <v>896</v>
      </c>
      <c r="F655" s="182" t="s">
        <v>897</v>
      </c>
      <c r="G655" s="183" t="s">
        <v>197</v>
      </c>
      <c r="H655" s="184">
        <v>1</v>
      </c>
      <c r="I655" s="185"/>
      <c r="J655" s="186">
        <f t="shared" si="0"/>
        <v>0</v>
      </c>
      <c r="K655" s="187"/>
      <c r="L655" s="188"/>
      <c r="M655" s="189" t="s">
        <v>1</v>
      </c>
      <c r="N655" s="190" t="s">
        <v>38</v>
      </c>
      <c r="P655" s="144">
        <f t="shared" si="1"/>
        <v>0</v>
      </c>
      <c r="Q655" s="144">
        <v>0</v>
      </c>
      <c r="R655" s="144">
        <f t="shared" si="2"/>
        <v>0</v>
      </c>
      <c r="S655" s="144">
        <v>0</v>
      </c>
      <c r="T655" s="145">
        <f t="shared" si="3"/>
        <v>0</v>
      </c>
      <c r="AR655" s="146" t="s">
        <v>245</v>
      </c>
      <c r="AT655" s="146" t="s">
        <v>492</v>
      </c>
      <c r="AU655" s="146" t="s">
        <v>82</v>
      </c>
      <c r="AY655" s="17" t="s">
        <v>135</v>
      </c>
      <c r="BE655" s="147">
        <f t="shared" si="4"/>
        <v>0</v>
      </c>
      <c r="BF655" s="147">
        <f t="shared" si="5"/>
        <v>0</v>
      </c>
      <c r="BG655" s="147">
        <f t="shared" si="6"/>
        <v>0</v>
      </c>
      <c r="BH655" s="147">
        <f t="shared" si="7"/>
        <v>0</v>
      </c>
      <c r="BI655" s="147">
        <f t="shared" si="8"/>
        <v>0</v>
      </c>
      <c r="BJ655" s="17" t="s">
        <v>80</v>
      </c>
      <c r="BK655" s="147">
        <f t="shared" si="9"/>
        <v>0</v>
      </c>
      <c r="BL655" s="17" t="s">
        <v>188</v>
      </c>
      <c r="BM655" s="146" t="s">
        <v>898</v>
      </c>
    </row>
    <row r="656" spans="2:65" s="1" customFormat="1" ht="24.15" customHeight="1">
      <c r="B656" s="133"/>
      <c r="C656" s="134" t="s">
        <v>899</v>
      </c>
      <c r="D656" s="134" t="s">
        <v>138</v>
      </c>
      <c r="E656" s="135" t="s">
        <v>900</v>
      </c>
      <c r="F656" s="136" t="s">
        <v>901</v>
      </c>
      <c r="G656" s="137" t="s">
        <v>197</v>
      </c>
      <c r="H656" s="138">
        <v>1</v>
      </c>
      <c r="I656" s="139"/>
      <c r="J656" s="140">
        <f t="shared" si="0"/>
        <v>0</v>
      </c>
      <c r="K656" s="141"/>
      <c r="L656" s="32"/>
      <c r="M656" s="142" t="s">
        <v>1</v>
      </c>
      <c r="N656" s="143" t="s">
        <v>38</v>
      </c>
      <c r="P656" s="144">
        <f t="shared" si="1"/>
        <v>0</v>
      </c>
      <c r="Q656" s="144">
        <v>0</v>
      </c>
      <c r="R656" s="144">
        <f t="shared" si="2"/>
        <v>0</v>
      </c>
      <c r="S656" s="144">
        <v>0</v>
      </c>
      <c r="T656" s="145">
        <f t="shared" si="3"/>
        <v>0</v>
      </c>
      <c r="AR656" s="146" t="s">
        <v>188</v>
      </c>
      <c r="AT656" s="146" t="s">
        <v>138</v>
      </c>
      <c r="AU656" s="146" t="s">
        <v>82</v>
      </c>
      <c r="AY656" s="17" t="s">
        <v>135</v>
      </c>
      <c r="BE656" s="147">
        <f t="shared" si="4"/>
        <v>0</v>
      </c>
      <c r="BF656" s="147">
        <f t="shared" si="5"/>
        <v>0</v>
      </c>
      <c r="BG656" s="147">
        <f t="shared" si="6"/>
        <v>0</v>
      </c>
      <c r="BH656" s="147">
        <f t="shared" si="7"/>
        <v>0</v>
      </c>
      <c r="BI656" s="147">
        <f t="shared" si="8"/>
        <v>0</v>
      </c>
      <c r="BJ656" s="17" t="s">
        <v>80</v>
      </c>
      <c r="BK656" s="147">
        <f t="shared" si="9"/>
        <v>0</v>
      </c>
      <c r="BL656" s="17" t="s">
        <v>188</v>
      </c>
      <c r="BM656" s="146" t="s">
        <v>902</v>
      </c>
    </row>
    <row r="657" spans="2:65" s="1" customFormat="1" ht="21.75" customHeight="1">
      <c r="B657" s="133"/>
      <c r="C657" s="180" t="s">
        <v>741</v>
      </c>
      <c r="D657" s="180" t="s">
        <v>492</v>
      </c>
      <c r="E657" s="181" t="s">
        <v>903</v>
      </c>
      <c r="F657" s="182" t="s">
        <v>904</v>
      </c>
      <c r="G657" s="183" t="s">
        <v>197</v>
      </c>
      <c r="H657" s="184">
        <v>1</v>
      </c>
      <c r="I657" s="185"/>
      <c r="J657" s="186">
        <f t="shared" si="0"/>
        <v>0</v>
      </c>
      <c r="K657" s="187"/>
      <c r="L657" s="188"/>
      <c r="M657" s="189" t="s">
        <v>1</v>
      </c>
      <c r="N657" s="190" t="s">
        <v>38</v>
      </c>
      <c r="P657" s="144">
        <f t="shared" si="1"/>
        <v>0</v>
      </c>
      <c r="Q657" s="144">
        <v>0</v>
      </c>
      <c r="R657" s="144">
        <f t="shared" si="2"/>
        <v>0</v>
      </c>
      <c r="S657" s="144">
        <v>0</v>
      </c>
      <c r="T657" s="145">
        <f t="shared" si="3"/>
        <v>0</v>
      </c>
      <c r="AR657" s="146" t="s">
        <v>245</v>
      </c>
      <c r="AT657" s="146" t="s">
        <v>492</v>
      </c>
      <c r="AU657" s="146" t="s">
        <v>82</v>
      </c>
      <c r="AY657" s="17" t="s">
        <v>135</v>
      </c>
      <c r="BE657" s="147">
        <f t="shared" si="4"/>
        <v>0</v>
      </c>
      <c r="BF657" s="147">
        <f t="shared" si="5"/>
        <v>0</v>
      </c>
      <c r="BG657" s="147">
        <f t="shared" si="6"/>
        <v>0</v>
      </c>
      <c r="BH657" s="147">
        <f t="shared" si="7"/>
        <v>0</v>
      </c>
      <c r="BI657" s="147">
        <f t="shared" si="8"/>
        <v>0</v>
      </c>
      <c r="BJ657" s="17" t="s">
        <v>80</v>
      </c>
      <c r="BK657" s="147">
        <f t="shared" si="9"/>
        <v>0</v>
      </c>
      <c r="BL657" s="17" t="s">
        <v>188</v>
      </c>
      <c r="BM657" s="146" t="s">
        <v>905</v>
      </c>
    </row>
    <row r="658" spans="2:65" s="1" customFormat="1" ht="21.75" customHeight="1">
      <c r="B658" s="133"/>
      <c r="C658" s="134" t="s">
        <v>906</v>
      </c>
      <c r="D658" s="134" t="s">
        <v>138</v>
      </c>
      <c r="E658" s="135" t="s">
        <v>907</v>
      </c>
      <c r="F658" s="136" t="s">
        <v>908</v>
      </c>
      <c r="G658" s="137" t="s">
        <v>197</v>
      </c>
      <c r="H658" s="138">
        <v>40</v>
      </c>
      <c r="I658" s="139"/>
      <c r="J658" s="140">
        <f t="shared" si="0"/>
        <v>0</v>
      </c>
      <c r="K658" s="141"/>
      <c r="L658" s="32"/>
      <c r="M658" s="142" t="s">
        <v>1</v>
      </c>
      <c r="N658" s="143" t="s">
        <v>38</v>
      </c>
      <c r="P658" s="144">
        <f t="shared" si="1"/>
        <v>0</v>
      </c>
      <c r="Q658" s="144">
        <v>0</v>
      </c>
      <c r="R658" s="144">
        <f t="shared" si="2"/>
        <v>0</v>
      </c>
      <c r="S658" s="144">
        <v>0</v>
      </c>
      <c r="T658" s="145">
        <f t="shared" si="3"/>
        <v>0</v>
      </c>
      <c r="AR658" s="146" t="s">
        <v>188</v>
      </c>
      <c r="AT658" s="146" t="s">
        <v>138</v>
      </c>
      <c r="AU658" s="146" t="s">
        <v>82</v>
      </c>
      <c r="AY658" s="17" t="s">
        <v>135</v>
      </c>
      <c r="BE658" s="147">
        <f t="shared" si="4"/>
        <v>0</v>
      </c>
      <c r="BF658" s="147">
        <f t="shared" si="5"/>
        <v>0</v>
      </c>
      <c r="BG658" s="147">
        <f t="shared" si="6"/>
        <v>0</v>
      </c>
      <c r="BH658" s="147">
        <f t="shared" si="7"/>
        <v>0</v>
      </c>
      <c r="BI658" s="147">
        <f t="shared" si="8"/>
        <v>0</v>
      </c>
      <c r="BJ658" s="17" t="s">
        <v>80</v>
      </c>
      <c r="BK658" s="147">
        <f t="shared" si="9"/>
        <v>0</v>
      </c>
      <c r="BL658" s="17" t="s">
        <v>188</v>
      </c>
      <c r="BM658" s="146" t="s">
        <v>909</v>
      </c>
    </row>
    <row r="659" spans="2:65" s="1" customFormat="1" ht="16.5" customHeight="1">
      <c r="B659" s="133"/>
      <c r="C659" s="180" t="s">
        <v>747</v>
      </c>
      <c r="D659" s="180" t="s">
        <v>492</v>
      </c>
      <c r="E659" s="181" t="s">
        <v>910</v>
      </c>
      <c r="F659" s="182" t="s">
        <v>911</v>
      </c>
      <c r="G659" s="183" t="s">
        <v>197</v>
      </c>
      <c r="H659" s="184">
        <v>40</v>
      </c>
      <c r="I659" s="185"/>
      <c r="J659" s="186">
        <f t="shared" si="0"/>
        <v>0</v>
      </c>
      <c r="K659" s="187"/>
      <c r="L659" s="188"/>
      <c r="M659" s="189" t="s">
        <v>1</v>
      </c>
      <c r="N659" s="190" t="s">
        <v>38</v>
      </c>
      <c r="P659" s="144">
        <f t="shared" si="1"/>
        <v>0</v>
      </c>
      <c r="Q659" s="144">
        <v>0</v>
      </c>
      <c r="R659" s="144">
        <f t="shared" si="2"/>
        <v>0</v>
      </c>
      <c r="S659" s="144">
        <v>0</v>
      </c>
      <c r="T659" s="145">
        <f t="shared" si="3"/>
        <v>0</v>
      </c>
      <c r="AR659" s="146" t="s">
        <v>245</v>
      </c>
      <c r="AT659" s="146" t="s">
        <v>492</v>
      </c>
      <c r="AU659" s="146" t="s">
        <v>82</v>
      </c>
      <c r="AY659" s="17" t="s">
        <v>135</v>
      </c>
      <c r="BE659" s="147">
        <f t="shared" si="4"/>
        <v>0</v>
      </c>
      <c r="BF659" s="147">
        <f t="shared" si="5"/>
        <v>0</v>
      </c>
      <c r="BG659" s="147">
        <f t="shared" si="6"/>
        <v>0</v>
      </c>
      <c r="BH659" s="147">
        <f t="shared" si="7"/>
        <v>0</v>
      </c>
      <c r="BI659" s="147">
        <f t="shared" si="8"/>
        <v>0</v>
      </c>
      <c r="BJ659" s="17" t="s">
        <v>80</v>
      </c>
      <c r="BK659" s="147">
        <f t="shared" si="9"/>
        <v>0</v>
      </c>
      <c r="BL659" s="17" t="s">
        <v>188</v>
      </c>
      <c r="BM659" s="146" t="s">
        <v>912</v>
      </c>
    </row>
    <row r="660" spans="2:65" s="1" customFormat="1" ht="24.15" customHeight="1">
      <c r="B660" s="133"/>
      <c r="C660" s="134" t="s">
        <v>913</v>
      </c>
      <c r="D660" s="134" t="s">
        <v>138</v>
      </c>
      <c r="E660" s="135" t="s">
        <v>914</v>
      </c>
      <c r="F660" s="136" t="s">
        <v>915</v>
      </c>
      <c r="G660" s="137" t="s">
        <v>197</v>
      </c>
      <c r="H660" s="138">
        <v>8</v>
      </c>
      <c r="I660" s="139"/>
      <c r="J660" s="140">
        <f t="shared" si="0"/>
        <v>0</v>
      </c>
      <c r="K660" s="141"/>
      <c r="L660" s="32"/>
      <c r="M660" s="142" t="s">
        <v>1</v>
      </c>
      <c r="N660" s="143" t="s">
        <v>38</v>
      </c>
      <c r="P660" s="144">
        <f t="shared" si="1"/>
        <v>0</v>
      </c>
      <c r="Q660" s="144">
        <v>4.6999999999999999E-4</v>
      </c>
      <c r="R660" s="144">
        <f t="shared" si="2"/>
        <v>3.7599999999999999E-3</v>
      </c>
      <c r="S660" s="144">
        <v>0</v>
      </c>
      <c r="T660" s="145">
        <f t="shared" si="3"/>
        <v>0</v>
      </c>
      <c r="AR660" s="146" t="s">
        <v>188</v>
      </c>
      <c r="AT660" s="146" t="s">
        <v>138</v>
      </c>
      <c r="AU660" s="146" t="s">
        <v>82</v>
      </c>
      <c r="AY660" s="17" t="s">
        <v>135</v>
      </c>
      <c r="BE660" s="147">
        <f t="shared" si="4"/>
        <v>0</v>
      </c>
      <c r="BF660" s="147">
        <f t="shared" si="5"/>
        <v>0</v>
      </c>
      <c r="BG660" s="147">
        <f t="shared" si="6"/>
        <v>0</v>
      </c>
      <c r="BH660" s="147">
        <f t="shared" si="7"/>
        <v>0</v>
      </c>
      <c r="BI660" s="147">
        <f t="shared" si="8"/>
        <v>0</v>
      </c>
      <c r="BJ660" s="17" t="s">
        <v>80</v>
      </c>
      <c r="BK660" s="147">
        <f t="shared" si="9"/>
        <v>0</v>
      </c>
      <c r="BL660" s="17" t="s">
        <v>188</v>
      </c>
      <c r="BM660" s="146" t="s">
        <v>916</v>
      </c>
    </row>
    <row r="661" spans="2:65" s="1" customFormat="1" ht="33" customHeight="1">
      <c r="B661" s="133"/>
      <c r="C661" s="180" t="s">
        <v>750</v>
      </c>
      <c r="D661" s="180" t="s">
        <v>492</v>
      </c>
      <c r="E661" s="181" t="s">
        <v>917</v>
      </c>
      <c r="F661" s="182" t="s">
        <v>918</v>
      </c>
      <c r="G661" s="183" t="s">
        <v>197</v>
      </c>
      <c r="H661" s="184">
        <v>8</v>
      </c>
      <c r="I661" s="185"/>
      <c r="J661" s="186">
        <f t="shared" si="0"/>
        <v>0</v>
      </c>
      <c r="K661" s="187"/>
      <c r="L661" s="188"/>
      <c r="M661" s="189" t="s">
        <v>1</v>
      </c>
      <c r="N661" s="190" t="s">
        <v>38</v>
      </c>
      <c r="P661" s="144">
        <f t="shared" si="1"/>
        <v>0</v>
      </c>
      <c r="Q661" s="144">
        <v>0</v>
      </c>
      <c r="R661" s="144">
        <f t="shared" si="2"/>
        <v>0</v>
      </c>
      <c r="S661" s="144">
        <v>0</v>
      </c>
      <c r="T661" s="145">
        <f t="shared" si="3"/>
        <v>0</v>
      </c>
      <c r="AR661" s="146" t="s">
        <v>245</v>
      </c>
      <c r="AT661" s="146" t="s">
        <v>492</v>
      </c>
      <c r="AU661" s="146" t="s">
        <v>82</v>
      </c>
      <c r="AY661" s="17" t="s">
        <v>135</v>
      </c>
      <c r="BE661" s="147">
        <f t="shared" si="4"/>
        <v>0</v>
      </c>
      <c r="BF661" s="147">
        <f t="shared" si="5"/>
        <v>0</v>
      </c>
      <c r="BG661" s="147">
        <f t="shared" si="6"/>
        <v>0</v>
      </c>
      <c r="BH661" s="147">
        <f t="shared" si="7"/>
        <v>0</v>
      </c>
      <c r="BI661" s="147">
        <f t="shared" si="8"/>
        <v>0</v>
      </c>
      <c r="BJ661" s="17" t="s">
        <v>80</v>
      </c>
      <c r="BK661" s="147">
        <f t="shared" si="9"/>
        <v>0</v>
      </c>
      <c r="BL661" s="17" t="s">
        <v>188</v>
      </c>
      <c r="BM661" s="146" t="s">
        <v>919</v>
      </c>
    </row>
    <row r="662" spans="2:65" s="1" customFormat="1" ht="24.15" customHeight="1">
      <c r="B662" s="133"/>
      <c r="C662" s="134" t="s">
        <v>920</v>
      </c>
      <c r="D662" s="134" t="s">
        <v>138</v>
      </c>
      <c r="E662" s="135" t="s">
        <v>921</v>
      </c>
      <c r="F662" s="136" t="s">
        <v>922</v>
      </c>
      <c r="G662" s="137" t="s">
        <v>197</v>
      </c>
      <c r="H662" s="138">
        <v>3</v>
      </c>
      <c r="I662" s="139"/>
      <c r="J662" s="140">
        <f t="shared" si="0"/>
        <v>0</v>
      </c>
      <c r="K662" s="141"/>
      <c r="L662" s="32"/>
      <c r="M662" s="142" t="s">
        <v>1</v>
      </c>
      <c r="N662" s="143" t="s">
        <v>38</v>
      </c>
      <c r="P662" s="144">
        <f t="shared" si="1"/>
        <v>0</v>
      </c>
      <c r="Q662" s="144">
        <v>0</v>
      </c>
      <c r="R662" s="144">
        <f t="shared" si="2"/>
        <v>0</v>
      </c>
      <c r="S662" s="144">
        <v>0</v>
      </c>
      <c r="T662" s="145">
        <f t="shared" si="3"/>
        <v>0</v>
      </c>
      <c r="AR662" s="146" t="s">
        <v>188</v>
      </c>
      <c r="AT662" s="146" t="s">
        <v>138</v>
      </c>
      <c r="AU662" s="146" t="s">
        <v>82</v>
      </c>
      <c r="AY662" s="17" t="s">
        <v>135</v>
      </c>
      <c r="BE662" s="147">
        <f t="shared" si="4"/>
        <v>0</v>
      </c>
      <c r="BF662" s="147">
        <f t="shared" si="5"/>
        <v>0</v>
      </c>
      <c r="BG662" s="147">
        <f t="shared" si="6"/>
        <v>0</v>
      </c>
      <c r="BH662" s="147">
        <f t="shared" si="7"/>
        <v>0</v>
      </c>
      <c r="BI662" s="147">
        <f t="shared" si="8"/>
        <v>0</v>
      </c>
      <c r="BJ662" s="17" t="s">
        <v>80</v>
      </c>
      <c r="BK662" s="147">
        <f t="shared" si="9"/>
        <v>0</v>
      </c>
      <c r="BL662" s="17" t="s">
        <v>188</v>
      </c>
      <c r="BM662" s="146" t="s">
        <v>923</v>
      </c>
    </row>
    <row r="663" spans="2:65" s="12" customFormat="1" ht="10.199999999999999">
      <c r="B663" s="148"/>
      <c r="D663" s="149" t="s">
        <v>144</v>
      </c>
      <c r="E663" s="150" t="s">
        <v>1</v>
      </c>
      <c r="F663" s="151" t="s">
        <v>412</v>
      </c>
      <c r="H663" s="150" t="s">
        <v>1</v>
      </c>
      <c r="I663" s="152"/>
      <c r="L663" s="148"/>
      <c r="M663" s="153"/>
      <c r="T663" s="154"/>
      <c r="AT663" s="150" t="s">
        <v>144</v>
      </c>
      <c r="AU663" s="150" t="s">
        <v>82</v>
      </c>
      <c r="AV663" s="12" t="s">
        <v>80</v>
      </c>
      <c r="AW663" s="12" t="s">
        <v>30</v>
      </c>
      <c r="AX663" s="12" t="s">
        <v>73</v>
      </c>
      <c r="AY663" s="150" t="s">
        <v>135</v>
      </c>
    </row>
    <row r="664" spans="2:65" s="13" customFormat="1" ht="10.199999999999999">
      <c r="B664" s="155"/>
      <c r="D664" s="149" t="s">
        <v>144</v>
      </c>
      <c r="E664" s="156" t="s">
        <v>1</v>
      </c>
      <c r="F664" s="157" t="s">
        <v>924</v>
      </c>
      <c r="H664" s="158">
        <v>3</v>
      </c>
      <c r="I664" s="159"/>
      <c r="L664" s="155"/>
      <c r="M664" s="160"/>
      <c r="T664" s="161"/>
      <c r="AT664" s="156" t="s">
        <v>144</v>
      </c>
      <c r="AU664" s="156" t="s">
        <v>82</v>
      </c>
      <c r="AV664" s="13" t="s">
        <v>82</v>
      </c>
      <c r="AW664" s="13" t="s">
        <v>30</v>
      </c>
      <c r="AX664" s="13" t="s">
        <v>73</v>
      </c>
      <c r="AY664" s="156" t="s">
        <v>135</v>
      </c>
    </row>
    <row r="665" spans="2:65" s="14" customFormat="1" ht="10.199999999999999">
      <c r="B665" s="162"/>
      <c r="D665" s="149" t="s">
        <v>144</v>
      </c>
      <c r="E665" s="163" t="s">
        <v>1</v>
      </c>
      <c r="F665" s="164" t="s">
        <v>147</v>
      </c>
      <c r="H665" s="165">
        <v>3</v>
      </c>
      <c r="I665" s="166"/>
      <c r="L665" s="162"/>
      <c r="M665" s="167"/>
      <c r="T665" s="168"/>
      <c r="AT665" s="163" t="s">
        <v>144</v>
      </c>
      <c r="AU665" s="163" t="s">
        <v>82</v>
      </c>
      <c r="AV665" s="14" t="s">
        <v>142</v>
      </c>
      <c r="AW665" s="14" t="s">
        <v>30</v>
      </c>
      <c r="AX665" s="14" t="s">
        <v>80</v>
      </c>
      <c r="AY665" s="163" t="s">
        <v>135</v>
      </c>
    </row>
    <row r="666" spans="2:65" s="1" customFormat="1" ht="24.15" customHeight="1">
      <c r="B666" s="133"/>
      <c r="C666" s="180" t="s">
        <v>925</v>
      </c>
      <c r="D666" s="180" t="s">
        <v>492</v>
      </c>
      <c r="E666" s="181" t="s">
        <v>926</v>
      </c>
      <c r="F666" s="182" t="s">
        <v>927</v>
      </c>
      <c r="G666" s="183" t="s">
        <v>207</v>
      </c>
      <c r="H666" s="184">
        <v>2.5249999999999999</v>
      </c>
      <c r="I666" s="185"/>
      <c r="J666" s="186">
        <f>ROUND(I666*H666,2)</f>
        <v>0</v>
      </c>
      <c r="K666" s="187"/>
      <c r="L666" s="188"/>
      <c r="M666" s="189" t="s">
        <v>1</v>
      </c>
      <c r="N666" s="190" t="s">
        <v>38</v>
      </c>
      <c r="P666" s="144">
        <f>O666*H666</f>
        <v>0</v>
      </c>
      <c r="Q666" s="144">
        <v>0</v>
      </c>
      <c r="R666" s="144">
        <f>Q666*H666</f>
        <v>0</v>
      </c>
      <c r="S666" s="144">
        <v>0</v>
      </c>
      <c r="T666" s="145">
        <f>S666*H666</f>
        <v>0</v>
      </c>
      <c r="AR666" s="146" t="s">
        <v>245</v>
      </c>
      <c r="AT666" s="146" t="s">
        <v>492</v>
      </c>
      <c r="AU666" s="146" t="s">
        <v>82</v>
      </c>
      <c r="AY666" s="17" t="s">
        <v>135</v>
      </c>
      <c r="BE666" s="147">
        <f>IF(N666="základní",J666,0)</f>
        <v>0</v>
      </c>
      <c r="BF666" s="147">
        <f>IF(N666="snížená",J666,0)</f>
        <v>0</v>
      </c>
      <c r="BG666" s="147">
        <f>IF(N666="zákl. přenesená",J666,0)</f>
        <v>0</v>
      </c>
      <c r="BH666" s="147">
        <f>IF(N666="sníž. přenesená",J666,0)</f>
        <v>0</v>
      </c>
      <c r="BI666" s="147">
        <f>IF(N666="nulová",J666,0)</f>
        <v>0</v>
      </c>
      <c r="BJ666" s="17" t="s">
        <v>80</v>
      </c>
      <c r="BK666" s="147">
        <f>ROUND(I666*H666,2)</f>
        <v>0</v>
      </c>
      <c r="BL666" s="17" t="s">
        <v>188</v>
      </c>
      <c r="BM666" s="146" t="s">
        <v>928</v>
      </c>
    </row>
    <row r="667" spans="2:65" s="12" customFormat="1" ht="10.199999999999999">
      <c r="B667" s="148"/>
      <c r="D667" s="149" t="s">
        <v>144</v>
      </c>
      <c r="E667" s="150" t="s">
        <v>1</v>
      </c>
      <c r="F667" s="151" t="s">
        <v>412</v>
      </c>
      <c r="H667" s="150" t="s">
        <v>1</v>
      </c>
      <c r="I667" s="152"/>
      <c r="L667" s="148"/>
      <c r="M667" s="153"/>
      <c r="T667" s="154"/>
      <c r="AT667" s="150" t="s">
        <v>144</v>
      </c>
      <c r="AU667" s="150" t="s">
        <v>82</v>
      </c>
      <c r="AV667" s="12" t="s">
        <v>80</v>
      </c>
      <c r="AW667" s="12" t="s">
        <v>30</v>
      </c>
      <c r="AX667" s="12" t="s">
        <v>73</v>
      </c>
      <c r="AY667" s="150" t="s">
        <v>135</v>
      </c>
    </row>
    <row r="668" spans="2:65" s="13" customFormat="1" ht="10.199999999999999">
      <c r="B668" s="155"/>
      <c r="D668" s="149" t="s">
        <v>144</v>
      </c>
      <c r="E668" s="156" t="s">
        <v>1</v>
      </c>
      <c r="F668" s="157" t="s">
        <v>929</v>
      </c>
      <c r="H668" s="158">
        <v>2.5249999999999999</v>
      </c>
      <c r="I668" s="159"/>
      <c r="L668" s="155"/>
      <c r="M668" s="160"/>
      <c r="T668" s="161"/>
      <c r="AT668" s="156" t="s">
        <v>144</v>
      </c>
      <c r="AU668" s="156" t="s">
        <v>82</v>
      </c>
      <c r="AV668" s="13" t="s">
        <v>82</v>
      </c>
      <c r="AW668" s="13" t="s">
        <v>30</v>
      </c>
      <c r="AX668" s="13" t="s">
        <v>73</v>
      </c>
      <c r="AY668" s="156" t="s">
        <v>135</v>
      </c>
    </row>
    <row r="669" spans="2:65" s="14" customFormat="1" ht="10.199999999999999">
      <c r="B669" s="162"/>
      <c r="D669" s="149" t="s">
        <v>144</v>
      </c>
      <c r="E669" s="163" t="s">
        <v>1</v>
      </c>
      <c r="F669" s="164" t="s">
        <v>147</v>
      </c>
      <c r="H669" s="165">
        <v>2.5249999999999999</v>
      </c>
      <c r="I669" s="166"/>
      <c r="L669" s="162"/>
      <c r="M669" s="167"/>
      <c r="T669" s="168"/>
      <c r="AT669" s="163" t="s">
        <v>144</v>
      </c>
      <c r="AU669" s="163" t="s">
        <v>82</v>
      </c>
      <c r="AV669" s="14" t="s">
        <v>142</v>
      </c>
      <c r="AW669" s="14" t="s">
        <v>30</v>
      </c>
      <c r="AX669" s="14" t="s">
        <v>80</v>
      </c>
      <c r="AY669" s="163" t="s">
        <v>135</v>
      </c>
    </row>
    <row r="670" spans="2:65" s="1" customFormat="1" ht="16.5" customHeight="1">
      <c r="B670" s="133"/>
      <c r="C670" s="180" t="s">
        <v>930</v>
      </c>
      <c r="D670" s="180" t="s">
        <v>492</v>
      </c>
      <c r="E670" s="181" t="s">
        <v>931</v>
      </c>
      <c r="F670" s="182" t="s">
        <v>932</v>
      </c>
      <c r="G670" s="183" t="s">
        <v>197</v>
      </c>
      <c r="H670" s="184">
        <v>6</v>
      </c>
      <c r="I670" s="185"/>
      <c r="J670" s="186">
        <f>ROUND(I670*H670,2)</f>
        <v>0</v>
      </c>
      <c r="K670" s="187"/>
      <c r="L670" s="188"/>
      <c r="M670" s="189" t="s">
        <v>1</v>
      </c>
      <c r="N670" s="190" t="s">
        <v>38</v>
      </c>
      <c r="P670" s="144">
        <f>O670*H670</f>
        <v>0</v>
      </c>
      <c r="Q670" s="144">
        <v>0</v>
      </c>
      <c r="R670" s="144">
        <f>Q670*H670</f>
        <v>0</v>
      </c>
      <c r="S670" s="144">
        <v>0</v>
      </c>
      <c r="T670" s="145">
        <f>S670*H670</f>
        <v>0</v>
      </c>
      <c r="AR670" s="146" t="s">
        <v>245</v>
      </c>
      <c r="AT670" s="146" t="s">
        <v>492</v>
      </c>
      <c r="AU670" s="146" t="s">
        <v>82</v>
      </c>
      <c r="AY670" s="17" t="s">
        <v>135</v>
      </c>
      <c r="BE670" s="147">
        <f>IF(N670="základní",J670,0)</f>
        <v>0</v>
      </c>
      <c r="BF670" s="147">
        <f>IF(N670="snížená",J670,0)</f>
        <v>0</v>
      </c>
      <c r="BG670" s="147">
        <f>IF(N670="zákl. přenesená",J670,0)</f>
        <v>0</v>
      </c>
      <c r="BH670" s="147">
        <f>IF(N670="sníž. přenesená",J670,0)</f>
        <v>0</v>
      </c>
      <c r="BI670" s="147">
        <f>IF(N670="nulová",J670,0)</f>
        <v>0</v>
      </c>
      <c r="BJ670" s="17" t="s">
        <v>80</v>
      </c>
      <c r="BK670" s="147">
        <f>ROUND(I670*H670,2)</f>
        <v>0</v>
      </c>
      <c r="BL670" s="17" t="s">
        <v>188</v>
      </c>
      <c r="BM670" s="146" t="s">
        <v>933</v>
      </c>
    </row>
    <row r="671" spans="2:65" s="1" customFormat="1" ht="24.15" customHeight="1">
      <c r="B671" s="133"/>
      <c r="C671" s="134" t="s">
        <v>780</v>
      </c>
      <c r="D671" s="134" t="s">
        <v>138</v>
      </c>
      <c r="E671" s="135" t="s">
        <v>934</v>
      </c>
      <c r="F671" s="136" t="s">
        <v>935</v>
      </c>
      <c r="G671" s="137" t="s">
        <v>197</v>
      </c>
      <c r="H671" s="138">
        <v>6</v>
      </c>
      <c r="I671" s="139"/>
      <c r="J671" s="140">
        <f>ROUND(I671*H671,2)</f>
        <v>0</v>
      </c>
      <c r="K671" s="141"/>
      <c r="L671" s="32"/>
      <c r="M671" s="142" t="s">
        <v>1</v>
      </c>
      <c r="N671" s="143" t="s">
        <v>38</v>
      </c>
      <c r="P671" s="144">
        <f>O671*H671</f>
        <v>0</v>
      </c>
      <c r="Q671" s="144">
        <v>0</v>
      </c>
      <c r="R671" s="144">
        <f>Q671*H671</f>
        <v>0</v>
      </c>
      <c r="S671" s="144">
        <v>0</v>
      </c>
      <c r="T671" s="145">
        <f>S671*H671</f>
        <v>0</v>
      </c>
      <c r="AR671" s="146" t="s">
        <v>188</v>
      </c>
      <c r="AT671" s="146" t="s">
        <v>138</v>
      </c>
      <c r="AU671" s="146" t="s">
        <v>82</v>
      </c>
      <c r="AY671" s="17" t="s">
        <v>135</v>
      </c>
      <c r="BE671" s="147">
        <f>IF(N671="základní",J671,0)</f>
        <v>0</v>
      </c>
      <c r="BF671" s="147">
        <f>IF(N671="snížená",J671,0)</f>
        <v>0</v>
      </c>
      <c r="BG671" s="147">
        <f>IF(N671="zákl. přenesená",J671,0)</f>
        <v>0</v>
      </c>
      <c r="BH671" s="147">
        <f>IF(N671="sníž. přenesená",J671,0)</f>
        <v>0</v>
      </c>
      <c r="BI671" s="147">
        <f>IF(N671="nulová",J671,0)</f>
        <v>0</v>
      </c>
      <c r="BJ671" s="17" t="s">
        <v>80</v>
      </c>
      <c r="BK671" s="147">
        <f>ROUND(I671*H671,2)</f>
        <v>0</v>
      </c>
      <c r="BL671" s="17" t="s">
        <v>188</v>
      </c>
      <c r="BM671" s="146" t="s">
        <v>936</v>
      </c>
    </row>
    <row r="672" spans="2:65" s="12" customFormat="1" ht="10.199999999999999">
      <c r="B672" s="148"/>
      <c r="D672" s="149" t="s">
        <v>144</v>
      </c>
      <c r="E672" s="150" t="s">
        <v>1</v>
      </c>
      <c r="F672" s="151" t="s">
        <v>412</v>
      </c>
      <c r="H672" s="150" t="s">
        <v>1</v>
      </c>
      <c r="I672" s="152"/>
      <c r="L672" s="148"/>
      <c r="M672" s="153"/>
      <c r="T672" s="154"/>
      <c r="AT672" s="150" t="s">
        <v>144</v>
      </c>
      <c r="AU672" s="150" t="s">
        <v>82</v>
      </c>
      <c r="AV672" s="12" t="s">
        <v>80</v>
      </c>
      <c r="AW672" s="12" t="s">
        <v>30</v>
      </c>
      <c r="AX672" s="12" t="s">
        <v>73</v>
      </c>
      <c r="AY672" s="150" t="s">
        <v>135</v>
      </c>
    </row>
    <row r="673" spans="2:65" s="13" customFormat="1" ht="10.199999999999999">
      <c r="B673" s="155"/>
      <c r="D673" s="149" t="s">
        <v>144</v>
      </c>
      <c r="E673" s="156" t="s">
        <v>1</v>
      </c>
      <c r="F673" s="157" t="s">
        <v>937</v>
      </c>
      <c r="H673" s="158">
        <v>6</v>
      </c>
      <c r="I673" s="159"/>
      <c r="L673" s="155"/>
      <c r="M673" s="160"/>
      <c r="T673" s="161"/>
      <c r="AT673" s="156" t="s">
        <v>144</v>
      </c>
      <c r="AU673" s="156" t="s">
        <v>82</v>
      </c>
      <c r="AV673" s="13" t="s">
        <v>82</v>
      </c>
      <c r="AW673" s="13" t="s">
        <v>30</v>
      </c>
      <c r="AX673" s="13" t="s">
        <v>73</v>
      </c>
      <c r="AY673" s="156" t="s">
        <v>135</v>
      </c>
    </row>
    <row r="674" spans="2:65" s="14" customFormat="1" ht="10.199999999999999">
      <c r="B674" s="162"/>
      <c r="D674" s="149" t="s">
        <v>144</v>
      </c>
      <c r="E674" s="163" t="s">
        <v>1</v>
      </c>
      <c r="F674" s="164" t="s">
        <v>147</v>
      </c>
      <c r="H674" s="165">
        <v>6</v>
      </c>
      <c r="I674" s="166"/>
      <c r="L674" s="162"/>
      <c r="M674" s="167"/>
      <c r="T674" s="168"/>
      <c r="AT674" s="163" t="s">
        <v>144</v>
      </c>
      <c r="AU674" s="163" t="s">
        <v>82</v>
      </c>
      <c r="AV674" s="14" t="s">
        <v>142</v>
      </c>
      <c r="AW674" s="14" t="s">
        <v>30</v>
      </c>
      <c r="AX674" s="14" t="s">
        <v>80</v>
      </c>
      <c r="AY674" s="163" t="s">
        <v>135</v>
      </c>
    </row>
    <row r="675" spans="2:65" s="1" customFormat="1" ht="24.15" customHeight="1">
      <c r="B675" s="133"/>
      <c r="C675" s="180" t="s">
        <v>938</v>
      </c>
      <c r="D675" s="180" t="s">
        <v>492</v>
      </c>
      <c r="E675" s="181" t="s">
        <v>926</v>
      </c>
      <c r="F675" s="182" t="s">
        <v>927</v>
      </c>
      <c r="G675" s="183" t="s">
        <v>207</v>
      </c>
      <c r="H675" s="184">
        <v>7.08</v>
      </c>
      <c r="I675" s="185"/>
      <c r="J675" s="186">
        <f>ROUND(I675*H675,2)</f>
        <v>0</v>
      </c>
      <c r="K675" s="187"/>
      <c r="L675" s="188"/>
      <c r="M675" s="189" t="s">
        <v>1</v>
      </c>
      <c r="N675" s="190" t="s">
        <v>38</v>
      </c>
      <c r="P675" s="144">
        <f>O675*H675</f>
        <v>0</v>
      </c>
      <c r="Q675" s="144">
        <v>0</v>
      </c>
      <c r="R675" s="144">
        <f>Q675*H675</f>
        <v>0</v>
      </c>
      <c r="S675" s="144">
        <v>0</v>
      </c>
      <c r="T675" s="145">
        <f>S675*H675</f>
        <v>0</v>
      </c>
      <c r="AR675" s="146" t="s">
        <v>245</v>
      </c>
      <c r="AT675" s="146" t="s">
        <v>492</v>
      </c>
      <c r="AU675" s="146" t="s">
        <v>82</v>
      </c>
      <c r="AY675" s="17" t="s">
        <v>135</v>
      </c>
      <c r="BE675" s="147">
        <f>IF(N675="základní",J675,0)</f>
        <v>0</v>
      </c>
      <c r="BF675" s="147">
        <f>IF(N675="snížená",J675,0)</f>
        <v>0</v>
      </c>
      <c r="BG675" s="147">
        <f>IF(N675="zákl. přenesená",J675,0)</f>
        <v>0</v>
      </c>
      <c r="BH675" s="147">
        <f>IF(N675="sníž. přenesená",J675,0)</f>
        <v>0</v>
      </c>
      <c r="BI675" s="147">
        <f>IF(N675="nulová",J675,0)</f>
        <v>0</v>
      </c>
      <c r="BJ675" s="17" t="s">
        <v>80</v>
      </c>
      <c r="BK675" s="147">
        <f>ROUND(I675*H675,2)</f>
        <v>0</v>
      </c>
      <c r="BL675" s="17" t="s">
        <v>188</v>
      </c>
      <c r="BM675" s="146" t="s">
        <v>939</v>
      </c>
    </row>
    <row r="676" spans="2:65" s="12" customFormat="1" ht="10.199999999999999">
      <c r="B676" s="148"/>
      <c r="D676" s="149" t="s">
        <v>144</v>
      </c>
      <c r="E676" s="150" t="s">
        <v>1</v>
      </c>
      <c r="F676" s="151" t="s">
        <v>940</v>
      </c>
      <c r="H676" s="150" t="s">
        <v>1</v>
      </c>
      <c r="I676" s="152"/>
      <c r="L676" s="148"/>
      <c r="M676" s="153"/>
      <c r="T676" s="154"/>
      <c r="AT676" s="150" t="s">
        <v>144</v>
      </c>
      <c r="AU676" s="150" t="s">
        <v>82</v>
      </c>
      <c r="AV676" s="12" t="s">
        <v>80</v>
      </c>
      <c r="AW676" s="12" t="s">
        <v>30</v>
      </c>
      <c r="AX676" s="12" t="s">
        <v>73</v>
      </c>
      <c r="AY676" s="150" t="s">
        <v>135</v>
      </c>
    </row>
    <row r="677" spans="2:65" s="13" customFormat="1" ht="10.199999999999999">
      <c r="B677" s="155"/>
      <c r="D677" s="149" t="s">
        <v>144</v>
      </c>
      <c r="E677" s="156" t="s">
        <v>1</v>
      </c>
      <c r="F677" s="157" t="s">
        <v>941</v>
      </c>
      <c r="H677" s="158">
        <v>7.08</v>
      </c>
      <c r="I677" s="159"/>
      <c r="L677" s="155"/>
      <c r="M677" s="160"/>
      <c r="T677" s="161"/>
      <c r="AT677" s="156" t="s">
        <v>144</v>
      </c>
      <c r="AU677" s="156" t="s">
        <v>82</v>
      </c>
      <c r="AV677" s="13" t="s">
        <v>82</v>
      </c>
      <c r="AW677" s="13" t="s">
        <v>30</v>
      </c>
      <c r="AX677" s="13" t="s">
        <v>73</v>
      </c>
      <c r="AY677" s="156" t="s">
        <v>135</v>
      </c>
    </row>
    <row r="678" spans="2:65" s="14" customFormat="1" ht="10.199999999999999">
      <c r="B678" s="162"/>
      <c r="D678" s="149" t="s">
        <v>144</v>
      </c>
      <c r="E678" s="163" t="s">
        <v>1</v>
      </c>
      <c r="F678" s="164" t="s">
        <v>147</v>
      </c>
      <c r="H678" s="165">
        <v>7.08</v>
      </c>
      <c r="I678" s="166"/>
      <c r="L678" s="162"/>
      <c r="M678" s="167"/>
      <c r="T678" s="168"/>
      <c r="AT678" s="163" t="s">
        <v>144</v>
      </c>
      <c r="AU678" s="163" t="s">
        <v>82</v>
      </c>
      <c r="AV678" s="14" t="s">
        <v>142</v>
      </c>
      <c r="AW678" s="14" t="s">
        <v>30</v>
      </c>
      <c r="AX678" s="14" t="s">
        <v>80</v>
      </c>
      <c r="AY678" s="163" t="s">
        <v>135</v>
      </c>
    </row>
    <row r="679" spans="2:65" s="1" customFormat="1" ht="16.5" customHeight="1">
      <c r="B679" s="133"/>
      <c r="C679" s="180" t="s">
        <v>784</v>
      </c>
      <c r="D679" s="180" t="s">
        <v>492</v>
      </c>
      <c r="E679" s="181" t="s">
        <v>931</v>
      </c>
      <c r="F679" s="182" t="s">
        <v>932</v>
      </c>
      <c r="G679" s="183" t="s">
        <v>197</v>
      </c>
      <c r="H679" s="184">
        <v>12</v>
      </c>
      <c r="I679" s="185"/>
      <c r="J679" s="186">
        <f>ROUND(I679*H679,2)</f>
        <v>0</v>
      </c>
      <c r="K679" s="187"/>
      <c r="L679" s="188"/>
      <c r="M679" s="189" t="s">
        <v>1</v>
      </c>
      <c r="N679" s="190" t="s">
        <v>38</v>
      </c>
      <c r="P679" s="144">
        <f>O679*H679</f>
        <v>0</v>
      </c>
      <c r="Q679" s="144">
        <v>0</v>
      </c>
      <c r="R679" s="144">
        <f>Q679*H679</f>
        <v>0</v>
      </c>
      <c r="S679" s="144">
        <v>0</v>
      </c>
      <c r="T679" s="145">
        <f>S679*H679</f>
        <v>0</v>
      </c>
      <c r="AR679" s="146" t="s">
        <v>245</v>
      </c>
      <c r="AT679" s="146" t="s">
        <v>492</v>
      </c>
      <c r="AU679" s="146" t="s">
        <v>82</v>
      </c>
      <c r="AY679" s="17" t="s">
        <v>135</v>
      </c>
      <c r="BE679" s="147">
        <f>IF(N679="základní",J679,0)</f>
        <v>0</v>
      </c>
      <c r="BF679" s="147">
        <f>IF(N679="snížená",J679,0)</f>
        <v>0</v>
      </c>
      <c r="BG679" s="147">
        <f>IF(N679="zákl. přenesená",J679,0)</f>
        <v>0</v>
      </c>
      <c r="BH679" s="147">
        <f>IF(N679="sníž. přenesená",J679,0)</f>
        <v>0</v>
      </c>
      <c r="BI679" s="147">
        <f>IF(N679="nulová",J679,0)</f>
        <v>0</v>
      </c>
      <c r="BJ679" s="17" t="s">
        <v>80</v>
      </c>
      <c r="BK679" s="147">
        <f>ROUND(I679*H679,2)</f>
        <v>0</v>
      </c>
      <c r="BL679" s="17" t="s">
        <v>188</v>
      </c>
      <c r="BM679" s="146" t="s">
        <v>942</v>
      </c>
    </row>
    <row r="680" spans="2:65" s="11" customFormat="1" ht="22.8" customHeight="1">
      <c r="B680" s="121"/>
      <c r="D680" s="122" t="s">
        <v>72</v>
      </c>
      <c r="E680" s="131" t="s">
        <v>301</v>
      </c>
      <c r="F680" s="131" t="s">
        <v>943</v>
      </c>
      <c r="I680" s="124"/>
      <c r="J680" s="132">
        <f>BK680</f>
        <v>0</v>
      </c>
      <c r="L680" s="121"/>
      <c r="M680" s="126"/>
      <c r="P680" s="127">
        <f>SUM(P681:P689)</f>
        <v>0</v>
      </c>
      <c r="R680" s="127">
        <f>SUM(R681:R689)</f>
        <v>0</v>
      </c>
      <c r="T680" s="128">
        <f>SUM(T681:T689)</f>
        <v>0</v>
      </c>
      <c r="AR680" s="122" t="s">
        <v>82</v>
      </c>
      <c r="AT680" s="129" t="s">
        <v>72</v>
      </c>
      <c r="AU680" s="129" t="s">
        <v>80</v>
      </c>
      <c r="AY680" s="122" t="s">
        <v>135</v>
      </c>
      <c r="BK680" s="130">
        <f>SUM(BK681:BK689)</f>
        <v>0</v>
      </c>
    </row>
    <row r="681" spans="2:65" s="1" customFormat="1" ht="24.15" customHeight="1">
      <c r="B681" s="133"/>
      <c r="C681" s="134" t="s">
        <v>944</v>
      </c>
      <c r="D681" s="134" t="s">
        <v>138</v>
      </c>
      <c r="E681" s="135" t="s">
        <v>945</v>
      </c>
      <c r="F681" s="136" t="s">
        <v>946</v>
      </c>
      <c r="G681" s="137" t="s">
        <v>197</v>
      </c>
      <c r="H681" s="138">
        <v>1</v>
      </c>
      <c r="I681" s="139"/>
      <c r="J681" s="140">
        <f t="shared" ref="J681:J689" si="10">ROUND(I681*H681,2)</f>
        <v>0</v>
      </c>
      <c r="K681" s="141"/>
      <c r="L681" s="32"/>
      <c r="M681" s="142" t="s">
        <v>1</v>
      </c>
      <c r="N681" s="143" t="s">
        <v>38</v>
      </c>
      <c r="P681" s="144">
        <f t="shared" ref="P681:P689" si="11">O681*H681</f>
        <v>0</v>
      </c>
      <c r="Q681" s="144">
        <v>0</v>
      </c>
      <c r="R681" s="144">
        <f t="shared" ref="R681:R689" si="12">Q681*H681</f>
        <v>0</v>
      </c>
      <c r="S681" s="144">
        <v>0</v>
      </c>
      <c r="T681" s="145">
        <f t="shared" ref="T681:T689" si="13">S681*H681</f>
        <v>0</v>
      </c>
      <c r="AR681" s="146" t="s">
        <v>188</v>
      </c>
      <c r="AT681" s="146" t="s">
        <v>138</v>
      </c>
      <c r="AU681" s="146" t="s">
        <v>82</v>
      </c>
      <c r="AY681" s="17" t="s">
        <v>135</v>
      </c>
      <c r="BE681" s="147">
        <f t="shared" ref="BE681:BE689" si="14">IF(N681="základní",J681,0)</f>
        <v>0</v>
      </c>
      <c r="BF681" s="147">
        <f t="shared" ref="BF681:BF689" si="15">IF(N681="snížená",J681,0)</f>
        <v>0</v>
      </c>
      <c r="BG681" s="147">
        <f t="shared" ref="BG681:BG689" si="16">IF(N681="zákl. přenesená",J681,0)</f>
        <v>0</v>
      </c>
      <c r="BH681" s="147">
        <f t="shared" ref="BH681:BH689" si="17">IF(N681="sníž. přenesená",J681,0)</f>
        <v>0</v>
      </c>
      <c r="BI681" s="147">
        <f t="shared" ref="BI681:BI689" si="18">IF(N681="nulová",J681,0)</f>
        <v>0</v>
      </c>
      <c r="BJ681" s="17" t="s">
        <v>80</v>
      </c>
      <c r="BK681" s="147">
        <f t="shared" ref="BK681:BK689" si="19">ROUND(I681*H681,2)</f>
        <v>0</v>
      </c>
      <c r="BL681" s="17" t="s">
        <v>188</v>
      </c>
      <c r="BM681" s="146" t="s">
        <v>947</v>
      </c>
    </row>
    <row r="682" spans="2:65" s="1" customFormat="1" ht="24.15" customHeight="1">
      <c r="B682" s="133"/>
      <c r="C682" s="180" t="s">
        <v>789</v>
      </c>
      <c r="D682" s="180" t="s">
        <v>492</v>
      </c>
      <c r="E682" s="181" t="s">
        <v>948</v>
      </c>
      <c r="F682" s="182" t="s">
        <v>949</v>
      </c>
      <c r="G682" s="183" t="s">
        <v>197</v>
      </c>
      <c r="H682" s="184">
        <v>1</v>
      </c>
      <c r="I682" s="185"/>
      <c r="J682" s="186">
        <f t="shared" si="10"/>
        <v>0</v>
      </c>
      <c r="K682" s="187"/>
      <c r="L682" s="188"/>
      <c r="M682" s="189" t="s">
        <v>1</v>
      </c>
      <c r="N682" s="190" t="s">
        <v>38</v>
      </c>
      <c r="P682" s="144">
        <f t="shared" si="11"/>
        <v>0</v>
      </c>
      <c r="Q682" s="144">
        <v>0</v>
      </c>
      <c r="R682" s="144">
        <f t="shared" si="12"/>
        <v>0</v>
      </c>
      <c r="S682" s="144">
        <v>0</v>
      </c>
      <c r="T682" s="145">
        <f t="shared" si="13"/>
        <v>0</v>
      </c>
      <c r="AR682" s="146" t="s">
        <v>245</v>
      </c>
      <c r="AT682" s="146" t="s">
        <v>492</v>
      </c>
      <c r="AU682" s="146" t="s">
        <v>82</v>
      </c>
      <c r="AY682" s="17" t="s">
        <v>135</v>
      </c>
      <c r="BE682" s="147">
        <f t="shared" si="14"/>
        <v>0</v>
      </c>
      <c r="BF682" s="147">
        <f t="shared" si="15"/>
        <v>0</v>
      </c>
      <c r="BG682" s="147">
        <f t="shared" si="16"/>
        <v>0</v>
      </c>
      <c r="BH682" s="147">
        <f t="shared" si="17"/>
        <v>0</v>
      </c>
      <c r="BI682" s="147">
        <f t="shared" si="18"/>
        <v>0</v>
      </c>
      <c r="BJ682" s="17" t="s">
        <v>80</v>
      </c>
      <c r="BK682" s="147">
        <f t="shared" si="19"/>
        <v>0</v>
      </c>
      <c r="BL682" s="17" t="s">
        <v>188</v>
      </c>
      <c r="BM682" s="146" t="s">
        <v>950</v>
      </c>
    </row>
    <row r="683" spans="2:65" s="1" customFormat="1" ht="24.15" customHeight="1">
      <c r="B683" s="133"/>
      <c r="C683" s="134" t="s">
        <v>951</v>
      </c>
      <c r="D683" s="134" t="s">
        <v>138</v>
      </c>
      <c r="E683" s="135" t="s">
        <v>952</v>
      </c>
      <c r="F683" s="136" t="s">
        <v>953</v>
      </c>
      <c r="G683" s="137" t="s">
        <v>197</v>
      </c>
      <c r="H683" s="138">
        <v>1</v>
      </c>
      <c r="I683" s="139"/>
      <c r="J683" s="140">
        <f t="shared" si="10"/>
        <v>0</v>
      </c>
      <c r="K683" s="141"/>
      <c r="L683" s="32"/>
      <c r="M683" s="142" t="s">
        <v>1</v>
      </c>
      <c r="N683" s="143" t="s">
        <v>38</v>
      </c>
      <c r="P683" s="144">
        <f t="shared" si="11"/>
        <v>0</v>
      </c>
      <c r="Q683" s="144">
        <v>0</v>
      </c>
      <c r="R683" s="144">
        <f t="shared" si="12"/>
        <v>0</v>
      </c>
      <c r="S683" s="144">
        <v>0</v>
      </c>
      <c r="T683" s="145">
        <f t="shared" si="13"/>
        <v>0</v>
      </c>
      <c r="AR683" s="146" t="s">
        <v>188</v>
      </c>
      <c r="AT683" s="146" t="s">
        <v>138</v>
      </c>
      <c r="AU683" s="146" t="s">
        <v>82</v>
      </c>
      <c r="AY683" s="17" t="s">
        <v>135</v>
      </c>
      <c r="BE683" s="147">
        <f t="shared" si="14"/>
        <v>0</v>
      </c>
      <c r="BF683" s="147">
        <f t="shared" si="15"/>
        <v>0</v>
      </c>
      <c r="BG683" s="147">
        <f t="shared" si="16"/>
        <v>0</v>
      </c>
      <c r="BH683" s="147">
        <f t="shared" si="17"/>
        <v>0</v>
      </c>
      <c r="BI683" s="147">
        <f t="shared" si="18"/>
        <v>0</v>
      </c>
      <c r="BJ683" s="17" t="s">
        <v>80</v>
      </c>
      <c r="BK683" s="147">
        <f t="shared" si="19"/>
        <v>0</v>
      </c>
      <c r="BL683" s="17" t="s">
        <v>188</v>
      </c>
      <c r="BM683" s="146" t="s">
        <v>954</v>
      </c>
    </row>
    <row r="684" spans="2:65" s="1" customFormat="1" ht="24.15" customHeight="1">
      <c r="B684" s="133"/>
      <c r="C684" s="180" t="s">
        <v>793</v>
      </c>
      <c r="D684" s="180" t="s">
        <v>492</v>
      </c>
      <c r="E684" s="181" t="s">
        <v>955</v>
      </c>
      <c r="F684" s="182" t="s">
        <v>956</v>
      </c>
      <c r="G684" s="183" t="s">
        <v>197</v>
      </c>
      <c r="H684" s="184">
        <v>1</v>
      </c>
      <c r="I684" s="185"/>
      <c r="J684" s="186">
        <f t="shared" si="10"/>
        <v>0</v>
      </c>
      <c r="K684" s="187"/>
      <c r="L684" s="188"/>
      <c r="M684" s="189" t="s">
        <v>1</v>
      </c>
      <c r="N684" s="190" t="s">
        <v>38</v>
      </c>
      <c r="P684" s="144">
        <f t="shared" si="11"/>
        <v>0</v>
      </c>
      <c r="Q684" s="144">
        <v>0</v>
      </c>
      <c r="R684" s="144">
        <f t="shared" si="12"/>
        <v>0</v>
      </c>
      <c r="S684" s="144">
        <v>0</v>
      </c>
      <c r="T684" s="145">
        <f t="shared" si="13"/>
        <v>0</v>
      </c>
      <c r="AR684" s="146" t="s">
        <v>245</v>
      </c>
      <c r="AT684" s="146" t="s">
        <v>492</v>
      </c>
      <c r="AU684" s="146" t="s">
        <v>82</v>
      </c>
      <c r="AY684" s="17" t="s">
        <v>135</v>
      </c>
      <c r="BE684" s="147">
        <f t="shared" si="14"/>
        <v>0</v>
      </c>
      <c r="BF684" s="147">
        <f t="shared" si="15"/>
        <v>0</v>
      </c>
      <c r="BG684" s="147">
        <f t="shared" si="16"/>
        <v>0</v>
      </c>
      <c r="BH684" s="147">
        <f t="shared" si="17"/>
        <v>0</v>
      </c>
      <c r="BI684" s="147">
        <f t="shared" si="18"/>
        <v>0</v>
      </c>
      <c r="BJ684" s="17" t="s">
        <v>80</v>
      </c>
      <c r="BK684" s="147">
        <f t="shared" si="19"/>
        <v>0</v>
      </c>
      <c r="BL684" s="17" t="s">
        <v>188</v>
      </c>
      <c r="BM684" s="146" t="s">
        <v>957</v>
      </c>
    </row>
    <row r="685" spans="2:65" s="1" customFormat="1" ht="21.75" customHeight="1">
      <c r="B685" s="133"/>
      <c r="C685" s="180" t="s">
        <v>958</v>
      </c>
      <c r="D685" s="180" t="s">
        <v>492</v>
      </c>
      <c r="E685" s="181" t="s">
        <v>959</v>
      </c>
      <c r="F685" s="182" t="s">
        <v>960</v>
      </c>
      <c r="G685" s="183" t="s">
        <v>197</v>
      </c>
      <c r="H685" s="184">
        <v>4</v>
      </c>
      <c r="I685" s="185"/>
      <c r="J685" s="186">
        <f t="shared" si="10"/>
        <v>0</v>
      </c>
      <c r="K685" s="187"/>
      <c r="L685" s="188"/>
      <c r="M685" s="189" t="s">
        <v>1</v>
      </c>
      <c r="N685" s="190" t="s">
        <v>38</v>
      </c>
      <c r="P685" s="144">
        <f t="shared" si="11"/>
        <v>0</v>
      </c>
      <c r="Q685" s="144">
        <v>0</v>
      </c>
      <c r="R685" s="144">
        <f t="shared" si="12"/>
        <v>0</v>
      </c>
      <c r="S685" s="144">
        <v>0</v>
      </c>
      <c r="T685" s="145">
        <f t="shared" si="13"/>
        <v>0</v>
      </c>
      <c r="AR685" s="146" t="s">
        <v>245</v>
      </c>
      <c r="AT685" s="146" t="s">
        <v>492</v>
      </c>
      <c r="AU685" s="146" t="s">
        <v>82</v>
      </c>
      <c r="AY685" s="17" t="s">
        <v>135</v>
      </c>
      <c r="BE685" s="147">
        <f t="shared" si="14"/>
        <v>0</v>
      </c>
      <c r="BF685" s="147">
        <f t="shared" si="15"/>
        <v>0</v>
      </c>
      <c r="BG685" s="147">
        <f t="shared" si="16"/>
        <v>0</v>
      </c>
      <c r="BH685" s="147">
        <f t="shared" si="17"/>
        <v>0</v>
      </c>
      <c r="BI685" s="147">
        <f t="shared" si="18"/>
        <v>0</v>
      </c>
      <c r="BJ685" s="17" t="s">
        <v>80</v>
      </c>
      <c r="BK685" s="147">
        <f t="shared" si="19"/>
        <v>0</v>
      </c>
      <c r="BL685" s="17" t="s">
        <v>188</v>
      </c>
      <c r="BM685" s="146" t="s">
        <v>961</v>
      </c>
    </row>
    <row r="686" spans="2:65" s="1" customFormat="1" ht="33" customHeight="1">
      <c r="B686" s="133"/>
      <c r="C686" s="134" t="s">
        <v>797</v>
      </c>
      <c r="D686" s="134" t="s">
        <v>138</v>
      </c>
      <c r="E686" s="135" t="s">
        <v>962</v>
      </c>
      <c r="F686" s="136" t="s">
        <v>963</v>
      </c>
      <c r="G686" s="137" t="s">
        <v>865</v>
      </c>
      <c r="H686" s="138">
        <v>1</v>
      </c>
      <c r="I686" s="139"/>
      <c r="J686" s="140">
        <f t="shared" si="10"/>
        <v>0</v>
      </c>
      <c r="K686" s="141"/>
      <c r="L686" s="32"/>
      <c r="M686" s="142" t="s">
        <v>1</v>
      </c>
      <c r="N686" s="143" t="s">
        <v>38</v>
      </c>
      <c r="P686" s="144">
        <f t="shared" si="11"/>
        <v>0</v>
      </c>
      <c r="Q686" s="144">
        <v>0</v>
      </c>
      <c r="R686" s="144">
        <f t="shared" si="12"/>
        <v>0</v>
      </c>
      <c r="S686" s="144">
        <v>0</v>
      </c>
      <c r="T686" s="145">
        <f t="shared" si="13"/>
        <v>0</v>
      </c>
      <c r="AR686" s="146" t="s">
        <v>188</v>
      </c>
      <c r="AT686" s="146" t="s">
        <v>138</v>
      </c>
      <c r="AU686" s="146" t="s">
        <v>82</v>
      </c>
      <c r="AY686" s="17" t="s">
        <v>135</v>
      </c>
      <c r="BE686" s="147">
        <f t="shared" si="14"/>
        <v>0</v>
      </c>
      <c r="BF686" s="147">
        <f t="shared" si="15"/>
        <v>0</v>
      </c>
      <c r="BG686" s="147">
        <f t="shared" si="16"/>
        <v>0</v>
      </c>
      <c r="BH686" s="147">
        <f t="shared" si="17"/>
        <v>0</v>
      </c>
      <c r="BI686" s="147">
        <f t="shared" si="18"/>
        <v>0</v>
      </c>
      <c r="BJ686" s="17" t="s">
        <v>80</v>
      </c>
      <c r="BK686" s="147">
        <f t="shared" si="19"/>
        <v>0</v>
      </c>
      <c r="BL686" s="17" t="s">
        <v>188</v>
      </c>
      <c r="BM686" s="146" t="s">
        <v>964</v>
      </c>
    </row>
    <row r="687" spans="2:65" s="1" customFormat="1" ht="16.5" customHeight="1">
      <c r="B687" s="133"/>
      <c r="C687" s="134" t="s">
        <v>965</v>
      </c>
      <c r="D687" s="134" t="s">
        <v>138</v>
      </c>
      <c r="E687" s="135" t="s">
        <v>966</v>
      </c>
      <c r="F687" s="136" t="s">
        <v>967</v>
      </c>
      <c r="G687" s="137" t="s">
        <v>968</v>
      </c>
      <c r="H687" s="138">
        <v>1</v>
      </c>
      <c r="I687" s="139"/>
      <c r="J687" s="140">
        <f t="shared" si="10"/>
        <v>0</v>
      </c>
      <c r="K687" s="141"/>
      <c r="L687" s="32"/>
      <c r="M687" s="142" t="s">
        <v>1</v>
      </c>
      <c r="N687" s="143" t="s">
        <v>38</v>
      </c>
      <c r="P687" s="144">
        <f t="shared" si="11"/>
        <v>0</v>
      </c>
      <c r="Q687" s="144">
        <v>0</v>
      </c>
      <c r="R687" s="144">
        <f t="shared" si="12"/>
        <v>0</v>
      </c>
      <c r="S687" s="144">
        <v>0</v>
      </c>
      <c r="T687" s="145">
        <f t="shared" si="13"/>
        <v>0</v>
      </c>
      <c r="AR687" s="146" t="s">
        <v>188</v>
      </c>
      <c r="AT687" s="146" t="s">
        <v>138</v>
      </c>
      <c r="AU687" s="146" t="s">
        <v>82</v>
      </c>
      <c r="AY687" s="17" t="s">
        <v>135</v>
      </c>
      <c r="BE687" s="147">
        <f t="shared" si="14"/>
        <v>0</v>
      </c>
      <c r="BF687" s="147">
        <f t="shared" si="15"/>
        <v>0</v>
      </c>
      <c r="BG687" s="147">
        <f t="shared" si="16"/>
        <v>0</v>
      </c>
      <c r="BH687" s="147">
        <f t="shared" si="17"/>
        <v>0</v>
      </c>
      <c r="BI687" s="147">
        <f t="shared" si="18"/>
        <v>0</v>
      </c>
      <c r="BJ687" s="17" t="s">
        <v>80</v>
      </c>
      <c r="BK687" s="147">
        <f t="shared" si="19"/>
        <v>0</v>
      </c>
      <c r="BL687" s="17" t="s">
        <v>188</v>
      </c>
      <c r="BM687" s="146" t="s">
        <v>969</v>
      </c>
    </row>
    <row r="688" spans="2:65" s="1" customFormat="1" ht="24.15" customHeight="1">
      <c r="B688" s="133"/>
      <c r="C688" s="134" t="s">
        <v>801</v>
      </c>
      <c r="D688" s="134" t="s">
        <v>138</v>
      </c>
      <c r="E688" s="135" t="s">
        <v>970</v>
      </c>
      <c r="F688" s="136" t="s">
        <v>971</v>
      </c>
      <c r="G688" s="137" t="s">
        <v>968</v>
      </c>
      <c r="H688" s="138">
        <v>1</v>
      </c>
      <c r="I688" s="139"/>
      <c r="J688" s="140">
        <f t="shared" si="10"/>
        <v>0</v>
      </c>
      <c r="K688" s="141"/>
      <c r="L688" s="32"/>
      <c r="M688" s="142" t="s">
        <v>1</v>
      </c>
      <c r="N688" s="143" t="s">
        <v>38</v>
      </c>
      <c r="P688" s="144">
        <f t="shared" si="11"/>
        <v>0</v>
      </c>
      <c r="Q688" s="144">
        <v>0</v>
      </c>
      <c r="R688" s="144">
        <f t="shared" si="12"/>
        <v>0</v>
      </c>
      <c r="S688" s="144">
        <v>0</v>
      </c>
      <c r="T688" s="145">
        <f t="shared" si="13"/>
        <v>0</v>
      </c>
      <c r="AR688" s="146" t="s">
        <v>188</v>
      </c>
      <c r="AT688" s="146" t="s">
        <v>138</v>
      </c>
      <c r="AU688" s="146" t="s">
        <v>82</v>
      </c>
      <c r="AY688" s="17" t="s">
        <v>135</v>
      </c>
      <c r="BE688" s="147">
        <f t="shared" si="14"/>
        <v>0</v>
      </c>
      <c r="BF688" s="147">
        <f t="shared" si="15"/>
        <v>0</v>
      </c>
      <c r="BG688" s="147">
        <f t="shared" si="16"/>
        <v>0</v>
      </c>
      <c r="BH688" s="147">
        <f t="shared" si="17"/>
        <v>0</v>
      </c>
      <c r="BI688" s="147">
        <f t="shared" si="18"/>
        <v>0</v>
      </c>
      <c r="BJ688" s="17" t="s">
        <v>80</v>
      </c>
      <c r="BK688" s="147">
        <f t="shared" si="19"/>
        <v>0</v>
      </c>
      <c r="BL688" s="17" t="s">
        <v>188</v>
      </c>
      <c r="BM688" s="146" t="s">
        <v>972</v>
      </c>
    </row>
    <row r="689" spans="2:65" s="1" customFormat="1" ht="24.15" customHeight="1">
      <c r="B689" s="133"/>
      <c r="C689" s="134" t="s">
        <v>973</v>
      </c>
      <c r="D689" s="134" t="s">
        <v>138</v>
      </c>
      <c r="E689" s="135" t="s">
        <v>974</v>
      </c>
      <c r="F689" s="136" t="s">
        <v>975</v>
      </c>
      <c r="G689" s="137" t="s">
        <v>968</v>
      </c>
      <c r="H689" s="138">
        <v>1</v>
      </c>
      <c r="I689" s="139"/>
      <c r="J689" s="140">
        <f t="shared" si="10"/>
        <v>0</v>
      </c>
      <c r="K689" s="141"/>
      <c r="L689" s="32"/>
      <c r="M689" s="142" t="s">
        <v>1</v>
      </c>
      <c r="N689" s="143" t="s">
        <v>38</v>
      </c>
      <c r="P689" s="144">
        <f t="shared" si="11"/>
        <v>0</v>
      </c>
      <c r="Q689" s="144">
        <v>0</v>
      </c>
      <c r="R689" s="144">
        <f t="shared" si="12"/>
        <v>0</v>
      </c>
      <c r="S689" s="144">
        <v>0</v>
      </c>
      <c r="T689" s="145">
        <f t="shared" si="13"/>
        <v>0</v>
      </c>
      <c r="AR689" s="146" t="s">
        <v>188</v>
      </c>
      <c r="AT689" s="146" t="s">
        <v>138</v>
      </c>
      <c r="AU689" s="146" t="s">
        <v>82</v>
      </c>
      <c r="AY689" s="17" t="s">
        <v>135</v>
      </c>
      <c r="BE689" s="147">
        <f t="shared" si="14"/>
        <v>0</v>
      </c>
      <c r="BF689" s="147">
        <f t="shared" si="15"/>
        <v>0</v>
      </c>
      <c r="BG689" s="147">
        <f t="shared" si="16"/>
        <v>0</v>
      </c>
      <c r="BH689" s="147">
        <f t="shared" si="17"/>
        <v>0</v>
      </c>
      <c r="BI689" s="147">
        <f t="shared" si="18"/>
        <v>0</v>
      </c>
      <c r="BJ689" s="17" t="s">
        <v>80</v>
      </c>
      <c r="BK689" s="147">
        <f t="shared" si="19"/>
        <v>0</v>
      </c>
      <c r="BL689" s="17" t="s">
        <v>188</v>
      </c>
      <c r="BM689" s="146" t="s">
        <v>976</v>
      </c>
    </row>
    <row r="690" spans="2:65" s="11" customFormat="1" ht="22.8" customHeight="1">
      <c r="B690" s="121"/>
      <c r="D690" s="122" t="s">
        <v>72</v>
      </c>
      <c r="E690" s="131" t="s">
        <v>977</v>
      </c>
      <c r="F690" s="131" t="s">
        <v>978</v>
      </c>
      <c r="I690" s="124"/>
      <c r="J690" s="132">
        <f>BK690</f>
        <v>0</v>
      </c>
      <c r="L690" s="121"/>
      <c r="M690" s="126"/>
      <c r="P690" s="127">
        <f>SUM(P691:P743)</f>
        <v>0</v>
      </c>
      <c r="R690" s="127">
        <f>SUM(R691:R743)</f>
        <v>7.1787000000000004E-2</v>
      </c>
      <c r="T690" s="128">
        <f>SUM(T691:T743)</f>
        <v>0</v>
      </c>
      <c r="AR690" s="122" t="s">
        <v>82</v>
      </c>
      <c r="AT690" s="129" t="s">
        <v>72</v>
      </c>
      <c r="AU690" s="129" t="s">
        <v>80</v>
      </c>
      <c r="AY690" s="122" t="s">
        <v>135</v>
      </c>
      <c r="BK690" s="130">
        <f>SUM(BK691:BK743)</f>
        <v>0</v>
      </c>
    </row>
    <row r="691" spans="2:65" s="1" customFormat="1" ht="16.5" customHeight="1">
      <c r="B691" s="133"/>
      <c r="C691" s="134" t="s">
        <v>805</v>
      </c>
      <c r="D691" s="134" t="s">
        <v>138</v>
      </c>
      <c r="E691" s="135" t="s">
        <v>979</v>
      </c>
      <c r="F691" s="136" t="s">
        <v>980</v>
      </c>
      <c r="G691" s="137" t="s">
        <v>150</v>
      </c>
      <c r="H691" s="138">
        <v>58.1</v>
      </c>
      <c r="I691" s="139"/>
      <c r="J691" s="140">
        <f>ROUND(I691*H691,2)</f>
        <v>0</v>
      </c>
      <c r="K691" s="141"/>
      <c r="L691" s="32"/>
      <c r="M691" s="142" t="s">
        <v>1</v>
      </c>
      <c r="N691" s="143" t="s">
        <v>38</v>
      </c>
      <c r="P691" s="144">
        <f>O691*H691</f>
        <v>0</v>
      </c>
      <c r="Q691" s="144">
        <v>0</v>
      </c>
      <c r="R691" s="144">
        <f>Q691*H691</f>
        <v>0</v>
      </c>
      <c r="S691" s="144">
        <v>0</v>
      </c>
      <c r="T691" s="145">
        <f>S691*H691</f>
        <v>0</v>
      </c>
      <c r="AR691" s="146" t="s">
        <v>188</v>
      </c>
      <c r="AT691" s="146" t="s">
        <v>138</v>
      </c>
      <c r="AU691" s="146" t="s">
        <v>82</v>
      </c>
      <c r="AY691" s="17" t="s">
        <v>135</v>
      </c>
      <c r="BE691" s="147">
        <f>IF(N691="základní",J691,0)</f>
        <v>0</v>
      </c>
      <c r="BF691" s="147">
        <f>IF(N691="snížená",J691,0)</f>
        <v>0</v>
      </c>
      <c r="BG691" s="147">
        <f>IF(N691="zákl. přenesená",J691,0)</f>
        <v>0</v>
      </c>
      <c r="BH691" s="147">
        <f>IF(N691="sníž. přenesená",J691,0)</f>
        <v>0</v>
      </c>
      <c r="BI691" s="147">
        <f>IF(N691="nulová",J691,0)</f>
        <v>0</v>
      </c>
      <c r="BJ691" s="17" t="s">
        <v>80</v>
      </c>
      <c r="BK691" s="147">
        <f>ROUND(I691*H691,2)</f>
        <v>0</v>
      </c>
      <c r="BL691" s="17" t="s">
        <v>188</v>
      </c>
      <c r="BM691" s="146" t="s">
        <v>981</v>
      </c>
    </row>
    <row r="692" spans="2:65" s="12" customFormat="1" ht="10.199999999999999">
      <c r="B692" s="148"/>
      <c r="D692" s="149" t="s">
        <v>144</v>
      </c>
      <c r="E692" s="150" t="s">
        <v>1</v>
      </c>
      <c r="F692" s="151" t="s">
        <v>412</v>
      </c>
      <c r="H692" s="150" t="s">
        <v>1</v>
      </c>
      <c r="I692" s="152"/>
      <c r="L692" s="148"/>
      <c r="M692" s="153"/>
      <c r="T692" s="154"/>
      <c r="AT692" s="150" t="s">
        <v>144</v>
      </c>
      <c r="AU692" s="150" t="s">
        <v>82</v>
      </c>
      <c r="AV692" s="12" t="s">
        <v>80</v>
      </c>
      <c r="AW692" s="12" t="s">
        <v>30</v>
      </c>
      <c r="AX692" s="12" t="s">
        <v>73</v>
      </c>
      <c r="AY692" s="150" t="s">
        <v>135</v>
      </c>
    </row>
    <row r="693" spans="2:65" s="13" customFormat="1" ht="10.199999999999999">
      <c r="B693" s="155"/>
      <c r="D693" s="149" t="s">
        <v>144</v>
      </c>
      <c r="E693" s="156" t="s">
        <v>1</v>
      </c>
      <c r="F693" s="157" t="s">
        <v>578</v>
      </c>
      <c r="H693" s="158">
        <v>1.53</v>
      </c>
      <c r="I693" s="159"/>
      <c r="L693" s="155"/>
      <c r="M693" s="160"/>
      <c r="T693" s="161"/>
      <c r="AT693" s="156" t="s">
        <v>144</v>
      </c>
      <c r="AU693" s="156" t="s">
        <v>82</v>
      </c>
      <c r="AV693" s="13" t="s">
        <v>82</v>
      </c>
      <c r="AW693" s="13" t="s">
        <v>30</v>
      </c>
      <c r="AX693" s="13" t="s">
        <v>73</v>
      </c>
      <c r="AY693" s="156" t="s">
        <v>135</v>
      </c>
    </row>
    <row r="694" spans="2:65" s="13" customFormat="1" ht="10.199999999999999">
      <c r="B694" s="155"/>
      <c r="D694" s="149" t="s">
        <v>144</v>
      </c>
      <c r="E694" s="156" t="s">
        <v>1</v>
      </c>
      <c r="F694" s="157" t="s">
        <v>579</v>
      </c>
      <c r="H694" s="158">
        <v>4.17</v>
      </c>
      <c r="I694" s="159"/>
      <c r="L694" s="155"/>
      <c r="M694" s="160"/>
      <c r="T694" s="161"/>
      <c r="AT694" s="156" t="s">
        <v>144</v>
      </c>
      <c r="AU694" s="156" t="s">
        <v>82</v>
      </c>
      <c r="AV694" s="13" t="s">
        <v>82</v>
      </c>
      <c r="AW694" s="13" t="s">
        <v>30</v>
      </c>
      <c r="AX694" s="13" t="s">
        <v>73</v>
      </c>
      <c r="AY694" s="156" t="s">
        <v>135</v>
      </c>
    </row>
    <row r="695" spans="2:65" s="13" customFormat="1" ht="10.199999999999999">
      <c r="B695" s="155"/>
      <c r="D695" s="149" t="s">
        <v>144</v>
      </c>
      <c r="E695" s="156" t="s">
        <v>1</v>
      </c>
      <c r="F695" s="157" t="s">
        <v>580</v>
      </c>
      <c r="H695" s="158">
        <v>30.27</v>
      </c>
      <c r="I695" s="159"/>
      <c r="L695" s="155"/>
      <c r="M695" s="160"/>
      <c r="T695" s="161"/>
      <c r="AT695" s="156" t="s">
        <v>144</v>
      </c>
      <c r="AU695" s="156" t="s">
        <v>82</v>
      </c>
      <c r="AV695" s="13" t="s">
        <v>82</v>
      </c>
      <c r="AW695" s="13" t="s">
        <v>30</v>
      </c>
      <c r="AX695" s="13" t="s">
        <v>73</v>
      </c>
      <c r="AY695" s="156" t="s">
        <v>135</v>
      </c>
    </row>
    <row r="696" spans="2:65" s="13" customFormat="1" ht="10.199999999999999">
      <c r="B696" s="155"/>
      <c r="D696" s="149" t="s">
        <v>144</v>
      </c>
      <c r="E696" s="156" t="s">
        <v>1</v>
      </c>
      <c r="F696" s="157" t="s">
        <v>581</v>
      </c>
      <c r="H696" s="158">
        <v>4.2</v>
      </c>
      <c r="I696" s="159"/>
      <c r="L696" s="155"/>
      <c r="M696" s="160"/>
      <c r="T696" s="161"/>
      <c r="AT696" s="156" t="s">
        <v>144</v>
      </c>
      <c r="AU696" s="156" t="s">
        <v>82</v>
      </c>
      <c r="AV696" s="13" t="s">
        <v>82</v>
      </c>
      <c r="AW696" s="13" t="s">
        <v>30</v>
      </c>
      <c r="AX696" s="13" t="s">
        <v>73</v>
      </c>
      <c r="AY696" s="156" t="s">
        <v>135</v>
      </c>
    </row>
    <row r="697" spans="2:65" s="13" customFormat="1" ht="10.199999999999999">
      <c r="B697" s="155"/>
      <c r="D697" s="149" t="s">
        <v>144</v>
      </c>
      <c r="E697" s="156" t="s">
        <v>1</v>
      </c>
      <c r="F697" s="157" t="s">
        <v>582</v>
      </c>
      <c r="H697" s="158">
        <v>3.28</v>
      </c>
      <c r="I697" s="159"/>
      <c r="L697" s="155"/>
      <c r="M697" s="160"/>
      <c r="T697" s="161"/>
      <c r="AT697" s="156" t="s">
        <v>144</v>
      </c>
      <c r="AU697" s="156" t="s">
        <v>82</v>
      </c>
      <c r="AV697" s="13" t="s">
        <v>82</v>
      </c>
      <c r="AW697" s="13" t="s">
        <v>30</v>
      </c>
      <c r="AX697" s="13" t="s">
        <v>73</v>
      </c>
      <c r="AY697" s="156" t="s">
        <v>135</v>
      </c>
    </row>
    <row r="698" spans="2:65" s="13" customFormat="1" ht="10.199999999999999">
      <c r="B698" s="155"/>
      <c r="D698" s="149" t="s">
        <v>144</v>
      </c>
      <c r="E698" s="156" t="s">
        <v>1</v>
      </c>
      <c r="F698" s="157" t="s">
        <v>583</v>
      </c>
      <c r="H698" s="158">
        <v>1.48</v>
      </c>
      <c r="I698" s="159"/>
      <c r="L698" s="155"/>
      <c r="M698" s="160"/>
      <c r="T698" s="161"/>
      <c r="AT698" s="156" t="s">
        <v>144</v>
      </c>
      <c r="AU698" s="156" t="s">
        <v>82</v>
      </c>
      <c r="AV698" s="13" t="s">
        <v>82</v>
      </c>
      <c r="AW698" s="13" t="s">
        <v>30</v>
      </c>
      <c r="AX698" s="13" t="s">
        <v>73</v>
      </c>
      <c r="AY698" s="156" t="s">
        <v>135</v>
      </c>
    </row>
    <row r="699" spans="2:65" s="13" customFormat="1" ht="10.199999999999999">
      <c r="B699" s="155"/>
      <c r="D699" s="149" t="s">
        <v>144</v>
      </c>
      <c r="E699" s="156" t="s">
        <v>1</v>
      </c>
      <c r="F699" s="157" t="s">
        <v>584</v>
      </c>
      <c r="H699" s="158">
        <v>6.36</v>
      </c>
      <c r="I699" s="159"/>
      <c r="L699" s="155"/>
      <c r="M699" s="160"/>
      <c r="T699" s="161"/>
      <c r="AT699" s="156" t="s">
        <v>144</v>
      </c>
      <c r="AU699" s="156" t="s">
        <v>82</v>
      </c>
      <c r="AV699" s="13" t="s">
        <v>82</v>
      </c>
      <c r="AW699" s="13" t="s">
        <v>30</v>
      </c>
      <c r="AX699" s="13" t="s">
        <v>73</v>
      </c>
      <c r="AY699" s="156" t="s">
        <v>135</v>
      </c>
    </row>
    <row r="700" spans="2:65" s="13" customFormat="1" ht="10.199999999999999">
      <c r="B700" s="155"/>
      <c r="D700" s="149" t="s">
        <v>144</v>
      </c>
      <c r="E700" s="156" t="s">
        <v>1</v>
      </c>
      <c r="F700" s="157" t="s">
        <v>585</v>
      </c>
      <c r="H700" s="158">
        <v>5.33</v>
      </c>
      <c r="I700" s="159"/>
      <c r="L700" s="155"/>
      <c r="M700" s="160"/>
      <c r="T700" s="161"/>
      <c r="AT700" s="156" t="s">
        <v>144</v>
      </c>
      <c r="AU700" s="156" t="s">
        <v>82</v>
      </c>
      <c r="AV700" s="13" t="s">
        <v>82</v>
      </c>
      <c r="AW700" s="13" t="s">
        <v>30</v>
      </c>
      <c r="AX700" s="13" t="s">
        <v>73</v>
      </c>
      <c r="AY700" s="156" t="s">
        <v>135</v>
      </c>
    </row>
    <row r="701" spans="2:65" s="13" customFormat="1" ht="10.199999999999999">
      <c r="B701" s="155"/>
      <c r="D701" s="149" t="s">
        <v>144</v>
      </c>
      <c r="E701" s="156" t="s">
        <v>1</v>
      </c>
      <c r="F701" s="157" t="s">
        <v>586</v>
      </c>
      <c r="H701" s="158">
        <v>1.48</v>
      </c>
      <c r="I701" s="159"/>
      <c r="L701" s="155"/>
      <c r="M701" s="160"/>
      <c r="T701" s="161"/>
      <c r="AT701" s="156" t="s">
        <v>144</v>
      </c>
      <c r="AU701" s="156" t="s">
        <v>82</v>
      </c>
      <c r="AV701" s="13" t="s">
        <v>82</v>
      </c>
      <c r="AW701" s="13" t="s">
        <v>30</v>
      </c>
      <c r="AX701" s="13" t="s">
        <v>73</v>
      </c>
      <c r="AY701" s="156" t="s">
        <v>135</v>
      </c>
    </row>
    <row r="702" spans="2:65" s="14" customFormat="1" ht="10.199999999999999">
      <c r="B702" s="162"/>
      <c r="D702" s="149" t="s">
        <v>144</v>
      </c>
      <c r="E702" s="163" t="s">
        <v>1</v>
      </c>
      <c r="F702" s="164" t="s">
        <v>147</v>
      </c>
      <c r="H702" s="165">
        <v>58.1</v>
      </c>
      <c r="I702" s="166"/>
      <c r="L702" s="162"/>
      <c r="M702" s="167"/>
      <c r="T702" s="168"/>
      <c r="AT702" s="163" t="s">
        <v>144</v>
      </c>
      <c r="AU702" s="163" t="s">
        <v>82</v>
      </c>
      <c r="AV702" s="14" t="s">
        <v>142</v>
      </c>
      <c r="AW702" s="14" t="s">
        <v>30</v>
      </c>
      <c r="AX702" s="14" t="s">
        <v>80</v>
      </c>
      <c r="AY702" s="163" t="s">
        <v>135</v>
      </c>
    </row>
    <row r="703" spans="2:65" s="1" customFormat="1" ht="16.5" customHeight="1">
      <c r="B703" s="133"/>
      <c r="C703" s="134" t="s">
        <v>982</v>
      </c>
      <c r="D703" s="134" t="s">
        <v>138</v>
      </c>
      <c r="E703" s="135" t="s">
        <v>983</v>
      </c>
      <c r="F703" s="136" t="s">
        <v>984</v>
      </c>
      <c r="G703" s="137" t="s">
        <v>150</v>
      </c>
      <c r="H703" s="138">
        <v>58.1</v>
      </c>
      <c r="I703" s="139"/>
      <c r="J703" s="140">
        <f>ROUND(I703*H703,2)</f>
        <v>0</v>
      </c>
      <c r="K703" s="141"/>
      <c r="L703" s="32"/>
      <c r="M703" s="142" t="s">
        <v>1</v>
      </c>
      <c r="N703" s="143" t="s">
        <v>38</v>
      </c>
      <c r="P703" s="144">
        <f>O703*H703</f>
        <v>0</v>
      </c>
      <c r="Q703" s="144">
        <v>2.9999999999999997E-4</v>
      </c>
      <c r="R703" s="144">
        <f>Q703*H703</f>
        <v>1.7429999999999998E-2</v>
      </c>
      <c r="S703" s="144">
        <v>0</v>
      </c>
      <c r="T703" s="145">
        <f>S703*H703</f>
        <v>0</v>
      </c>
      <c r="AR703" s="146" t="s">
        <v>188</v>
      </c>
      <c r="AT703" s="146" t="s">
        <v>138</v>
      </c>
      <c r="AU703" s="146" t="s">
        <v>82</v>
      </c>
      <c r="AY703" s="17" t="s">
        <v>135</v>
      </c>
      <c r="BE703" s="147">
        <f>IF(N703="základní",J703,0)</f>
        <v>0</v>
      </c>
      <c r="BF703" s="147">
        <f>IF(N703="snížená",J703,0)</f>
        <v>0</v>
      </c>
      <c r="BG703" s="147">
        <f>IF(N703="zákl. přenesená",J703,0)</f>
        <v>0</v>
      </c>
      <c r="BH703" s="147">
        <f>IF(N703="sníž. přenesená",J703,0)</f>
        <v>0</v>
      </c>
      <c r="BI703" s="147">
        <f>IF(N703="nulová",J703,0)</f>
        <v>0</v>
      </c>
      <c r="BJ703" s="17" t="s">
        <v>80</v>
      </c>
      <c r="BK703" s="147">
        <f>ROUND(I703*H703,2)</f>
        <v>0</v>
      </c>
      <c r="BL703" s="17" t="s">
        <v>188</v>
      </c>
      <c r="BM703" s="146" t="s">
        <v>985</v>
      </c>
    </row>
    <row r="704" spans="2:65" s="12" customFormat="1" ht="10.199999999999999">
      <c r="B704" s="148"/>
      <c r="D704" s="149" t="s">
        <v>144</v>
      </c>
      <c r="E704" s="150" t="s">
        <v>1</v>
      </c>
      <c r="F704" s="151" t="s">
        <v>412</v>
      </c>
      <c r="H704" s="150" t="s">
        <v>1</v>
      </c>
      <c r="I704" s="152"/>
      <c r="L704" s="148"/>
      <c r="M704" s="153"/>
      <c r="T704" s="154"/>
      <c r="AT704" s="150" t="s">
        <v>144</v>
      </c>
      <c r="AU704" s="150" t="s">
        <v>82</v>
      </c>
      <c r="AV704" s="12" t="s">
        <v>80</v>
      </c>
      <c r="AW704" s="12" t="s">
        <v>30</v>
      </c>
      <c r="AX704" s="12" t="s">
        <v>73</v>
      </c>
      <c r="AY704" s="150" t="s">
        <v>135</v>
      </c>
    </row>
    <row r="705" spans="2:65" s="13" customFormat="1" ht="10.199999999999999">
      <c r="B705" s="155"/>
      <c r="D705" s="149" t="s">
        <v>144</v>
      </c>
      <c r="E705" s="156" t="s">
        <v>1</v>
      </c>
      <c r="F705" s="157" t="s">
        <v>578</v>
      </c>
      <c r="H705" s="158">
        <v>1.53</v>
      </c>
      <c r="I705" s="159"/>
      <c r="L705" s="155"/>
      <c r="M705" s="160"/>
      <c r="T705" s="161"/>
      <c r="AT705" s="156" t="s">
        <v>144</v>
      </c>
      <c r="AU705" s="156" t="s">
        <v>82</v>
      </c>
      <c r="AV705" s="13" t="s">
        <v>82</v>
      </c>
      <c r="AW705" s="13" t="s">
        <v>30</v>
      </c>
      <c r="AX705" s="13" t="s">
        <v>73</v>
      </c>
      <c r="AY705" s="156" t="s">
        <v>135</v>
      </c>
    </row>
    <row r="706" spans="2:65" s="13" customFormat="1" ht="10.199999999999999">
      <c r="B706" s="155"/>
      <c r="D706" s="149" t="s">
        <v>144</v>
      </c>
      <c r="E706" s="156" t="s">
        <v>1</v>
      </c>
      <c r="F706" s="157" t="s">
        <v>579</v>
      </c>
      <c r="H706" s="158">
        <v>4.17</v>
      </c>
      <c r="I706" s="159"/>
      <c r="L706" s="155"/>
      <c r="M706" s="160"/>
      <c r="T706" s="161"/>
      <c r="AT706" s="156" t="s">
        <v>144</v>
      </c>
      <c r="AU706" s="156" t="s">
        <v>82</v>
      </c>
      <c r="AV706" s="13" t="s">
        <v>82</v>
      </c>
      <c r="AW706" s="13" t="s">
        <v>30</v>
      </c>
      <c r="AX706" s="13" t="s">
        <v>73</v>
      </c>
      <c r="AY706" s="156" t="s">
        <v>135</v>
      </c>
    </row>
    <row r="707" spans="2:65" s="13" customFormat="1" ht="10.199999999999999">
      <c r="B707" s="155"/>
      <c r="D707" s="149" t="s">
        <v>144</v>
      </c>
      <c r="E707" s="156" t="s">
        <v>1</v>
      </c>
      <c r="F707" s="157" t="s">
        <v>580</v>
      </c>
      <c r="H707" s="158">
        <v>30.27</v>
      </c>
      <c r="I707" s="159"/>
      <c r="L707" s="155"/>
      <c r="M707" s="160"/>
      <c r="T707" s="161"/>
      <c r="AT707" s="156" t="s">
        <v>144</v>
      </c>
      <c r="AU707" s="156" t="s">
        <v>82</v>
      </c>
      <c r="AV707" s="13" t="s">
        <v>82</v>
      </c>
      <c r="AW707" s="13" t="s">
        <v>30</v>
      </c>
      <c r="AX707" s="13" t="s">
        <v>73</v>
      </c>
      <c r="AY707" s="156" t="s">
        <v>135</v>
      </c>
    </row>
    <row r="708" spans="2:65" s="13" customFormat="1" ht="10.199999999999999">
      <c r="B708" s="155"/>
      <c r="D708" s="149" t="s">
        <v>144</v>
      </c>
      <c r="E708" s="156" t="s">
        <v>1</v>
      </c>
      <c r="F708" s="157" t="s">
        <v>581</v>
      </c>
      <c r="H708" s="158">
        <v>4.2</v>
      </c>
      <c r="I708" s="159"/>
      <c r="L708" s="155"/>
      <c r="M708" s="160"/>
      <c r="T708" s="161"/>
      <c r="AT708" s="156" t="s">
        <v>144</v>
      </c>
      <c r="AU708" s="156" t="s">
        <v>82</v>
      </c>
      <c r="AV708" s="13" t="s">
        <v>82</v>
      </c>
      <c r="AW708" s="13" t="s">
        <v>30</v>
      </c>
      <c r="AX708" s="13" t="s">
        <v>73</v>
      </c>
      <c r="AY708" s="156" t="s">
        <v>135</v>
      </c>
    </row>
    <row r="709" spans="2:65" s="13" customFormat="1" ht="10.199999999999999">
      <c r="B709" s="155"/>
      <c r="D709" s="149" t="s">
        <v>144</v>
      </c>
      <c r="E709" s="156" t="s">
        <v>1</v>
      </c>
      <c r="F709" s="157" t="s">
        <v>582</v>
      </c>
      <c r="H709" s="158">
        <v>3.28</v>
      </c>
      <c r="I709" s="159"/>
      <c r="L709" s="155"/>
      <c r="M709" s="160"/>
      <c r="T709" s="161"/>
      <c r="AT709" s="156" t="s">
        <v>144</v>
      </c>
      <c r="AU709" s="156" t="s">
        <v>82</v>
      </c>
      <c r="AV709" s="13" t="s">
        <v>82</v>
      </c>
      <c r="AW709" s="13" t="s">
        <v>30</v>
      </c>
      <c r="AX709" s="13" t="s">
        <v>73</v>
      </c>
      <c r="AY709" s="156" t="s">
        <v>135</v>
      </c>
    </row>
    <row r="710" spans="2:65" s="13" customFormat="1" ht="10.199999999999999">
      <c r="B710" s="155"/>
      <c r="D710" s="149" t="s">
        <v>144</v>
      </c>
      <c r="E710" s="156" t="s">
        <v>1</v>
      </c>
      <c r="F710" s="157" t="s">
        <v>583</v>
      </c>
      <c r="H710" s="158">
        <v>1.48</v>
      </c>
      <c r="I710" s="159"/>
      <c r="L710" s="155"/>
      <c r="M710" s="160"/>
      <c r="T710" s="161"/>
      <c r="AT710" s="156" t="s">
        <v>144</v>
      </c>
      <c r="AU710" s="156" t="s">
        <v>82</v>
      </c>
      <c r="AV710" s="13" t="s">
        <v>82</v>
      </c>
      <c r="AW710" s="13" t="s">
        <v>30</v>
      </c>
      <c r="AX710" s="13" t="s">
        <v>73</v>
      </c>
      <c r="AY710" s="156" t="s">
        <v>135</v>
      </c>
    </row>
    <row r="711" spans="2:65" s="13" customFormat="1" ht="10.199999999999999">
      <c r="B711" s="155"/>
      <c r="D711" s="149" t="s">
        <v>144</v>
      </c>
      <c r="E711" s="156" t="s">
        <v>1</v>
      </c>
      <c r="F711" s="157" t="s">
        <v>584</v>
      </c>
      <c r="H711" s="158">
        <v>6.36</v>
      </c>
      <c r="I711" s="159"/>
      <c r="L711" s="155"/>
      <c r="M711" s="160"/>
      <c r="T711" s="161"/>
      <c r="AT711" s="156" t="s">
        <v>144</v>
      </c>
      <c r="AU711" s="156" t="s">
        <v>82</v>
      </c>
      <c r="AV711" s="13" t="s">
        <v>82</v>
      </c>
      <c r="AW711" s="13" t="s">
        <v>30</v>
      </c>
      <c r="AX711" s="13" t="s">
        <v>73</v>
      </c>
      <c r="AY711" s="156" t="s">
        <v>135</v>
      </c>
    </row>
    <row r="712" spans="2:65" s="13" customFormat="1" ht="10.199999999999999">
      <c r="B712" s="155"/>
      <c r="D712" s="149" t="s">
        <v>144</v>
      </c>
      <c r="E712" s="156" t="s">
        <v>1</v>
      </c>
      <c r="F712" s="157" t="s">
        <v>585</v>
      </c>
      <c r="H712" s="158">
        <v>5.33</v>
      </c>
      <c r="I712" s="159"/>
      <c r="L712" s="155"/>
      <c r="M712" s="160"/>
      <c r="T712" s="161"/>
      <c r="AT712" s="156" t="s">
        <v>144</v>
      </c>
      <c r="AU712" s="156" t="s">
        <v>82</v>
      </c>
      <c r="AV712" s="13" t="s">
        <v>82</v>
      </c>
      <c r="AW712" s="13" t="s">
        <v>30</v>
      </c>
      <c r="AX712" s="13" t="s">
        <v>73</v>
      </c>
      <c r="AY712" s="156" t="s">
        <v>135</v>
      </c>
    </row>
    <row r="713" spans="2:65" s="13" customFormat="1" ht="10.199999999999999">
      <c r="B713" s="155"/>
      <c r="D713" s="149" t="s">
        <v>144</v>
      </c>
      <c r="E713" s="156" t="s">
        <v>1</v>
      </c>
      <c r="F713" s="157" t="s">
        <v>586</v>
      </c>
      <c r="H713" s="158">
        <v>1.48</v>
      </c>
      <c r="I713" s="159"/>
      <c r="L713" s="155"/>
      <c r="M713" s="160"/>
      <c r="T713" s="161"/>
      <c r="AT713" s="156" t="s">
        <v>144</v>
      </c>
      <c r="AU713" s="156" t="s">
        <v>82</v>
      </c>
      <c r="AV713" s="13" t="s">
        <v>82</v>
      </c>
      <c r="AW713" s="13" t="s">
        <v>30</v>
      </c>
      <c r="AX713" s="13" t="s">
        <v>73</v>
      </c>
      <c r="AY713" s="156" t="s">
        <v>135</v>
      </c>
    </row>
    <row r="714" spans="2:65" s="14" customFormat="1" ht="10.199999999999999">
      <c r="B714" s="162"/>
      <c r="D714" s="149" t="s">
        <v>144</v>
      </c>
      <c r="E714" s="163" t="s">
        <v>1</v>
      </c>
      <c r="F714" s="164" t="s">
        <v>147</v>
      </c>
      <c r="H714" s="165">
        <v>58.1</v>
      </c>
      <c r="I714" s="166"/>
      <c r="L714" s="162"/>
      <c r="M714" s="167"/>
      <c r="T714" s="168"/>
      <c r="AT714" s="163" t="s">
        <v>144</v>
      </c>
      <c r="AU714" s="163" t="s">
        <v>82</v>
      </c>
      <c r="AV714" s="14" t="s">
        <v>142</v>
      </c>
      <c r="AW714" s="14" t="s">
        <v>30</v>
      </c>
      <c r="AX714" s="14" t="s">
        <v>80</v>
      </c>
      <c r="AY714" s="163" t="s">
        <v>135</v>
      </c>
    </row>
    <row r="715" spans="2:65" s="1" customFormat="1" ht="24.15" customHeight="1">
      <c r="B715" s="133"/>
      <c r="C715" s="134" t="s">
        <v>809</v>
      </c>
      <c r="D715" s="134" t="s">
        <v>138</v>
      </c>
      <c r="E715" s="135" t="s">
        <v>986</v>
      </c>
      <c r="F715" s="136" t="s">
        <v>987</v>
      </c>
      <c r="G715" s="137" t="s">
        <v>207</v>
      </c>
      <c r="H715" s="138">
        <v>29.81</v>
      </c>
      <c r="I715" s="139"/>
      <c r="J715" s="140">
        <f>ROUND(I715*H715,2)</f>
        <v>0</v>
      </c>
      <c r="K715" s="141"/>
      <c r="L715" s="32"/>
      <c r="M715" s="142" t="s">
        <v>1</v>
      </c>
      <c r="N715" s="143" t="s">
        <v>38</v>
      </c>
      <c r="P715" s="144">
        <f>O715*H715</f>
        <v>0</v>
      </c>
      <c r="Q715" s="144">
        <v>0</v>
      </c>
      <c r="R715" s="144">
        <f>Q715*H715</f>
        <v>0</v>
      </c>
      <c r="S715" s="144">
        <v>0</v>
      </c>
      <c r="T715" s="145">
        <f>S715*H715</f>
        <v>0</v>
      </c>
      <c r="AR715" s="146" t="s">
        <v>188</v>
      </c>
      <c r="AT715" s="146" t="s">
        <v>138</v>
      </c>
      <c r="AU715" s="146" t="s">
        <v>82</v>
      </c>
      <c r="AY715" s="17" t="s">
        <v>135</v>
      </c>
      <c r="BE715" s="147">
        <f>IF(N715="základní",J715,0)</f>
        <v>0</v>
      </c>
      <c r="BF715" s="147">
        <f>IF(N715="snížená",J715,0)</f>
        <v>0</v>
      </c>
      <c r="BG715" s="147">
        <f>IF(N715="zákl. přenesená",J715,0)</f>
        <v>0</v>
      </c>
      <c r="BH715" s="147">
        <f>IF(N715="sníž. přenesená",J715,0)</f>
        <v>0</v>
      </c>
      <c r="BI715" s="147">
        <f>IF(N715="nulová",J715,0)</f>
        <v>0</v>
      </c>
      <c r="BJ715" s="17" t="s">
        <v>80</v>
      </c>
      <c r="BK715" s="147">
        <f>ROUND(I715*H715,2)</f>
        <v>0</v>
      </c>
      <c r="BL715" s="17" t="s">
        <v>188</v>
      </c>
      <c r="BM715" s="146" t="s">
        <v>988</v>
      </c>
    </row>
    <row r="716" spans="2:65" s="12" customFormat="1" ht="10.199999999999999">
      <c r="B716" s="148"/>
      <c r="D716" s="149" t="s">
        <v>144</v>
      </c>
      <c r="E716" s="150" t="s">
        <v>1</v>
      </c>
      <c r="F716" s="151" t="s">
        <v>412</v>
      </c>
      <c r="H716" s="150" t="s">
        <v>1</v>
      </c>
      <c r="I716" s="152"/>
      <c r="L716" s="148"/>
      <c r="M716" s="153"/>
      <c r="T716" s="154"/>
      <c r="AT716" s="150" t="s">
        <v>144</v>
      </c>
      <c r="AU716" s="150" t="s">
        <v>82</v>
      </c>
      <c r="AV716" s="12" t="s">
        <v>80</v>
      </c>
      <c r="AW716" s="12" t="s">
        <v>30</v>
      </c>
      <c r="AX716" s="12" t="s">
        <v>73</v>
      </c>
      <c r="AY716" s="150" t="s">
        <v>135</v>
      </c>
    </row>
    <row r="717" spans="2:65" s="13" customFormat="1" ht="10.199999999999999">
      <c r="B717" s="155"/>
      <c r="D717" s="149" t="s">
        <v>144</v>
      </c>
      <c r="E717" s="156" t="s">
        <v>1</v>
      </c>
      <c r="F717" s="157" t="s">
        <v>989</v>
      </c>
      <c r="H717" s="158">
        <v>3.92</v>
      </c>
      <c r="I717" s="159"/>
      <c r="L717" s="155"/>
      <c r="M717" s="160"/>
      <c r="T717" s="161"/>
      <c r="AT717" s="156" t="s">
        <v>144</v>
      </c>
      <c r="AU717" s="156" t="s">
        <v>82</v>
      </c>
      <c r="AV717" s="13" t="s">
        <v>82</v>
      </c>
      <c r="AW717" s="13" t="s">
        <v>30</v>
      </c>
      <c r="AX717" s="13" t="s">
        <v>73</v>
      </c>
      <c r="AY717" s="156" t="s">
        <v>135</v>
      </c>
    </row>
    <row r="718" spans="2:65" s="13" customFormat="1" ht="10.199999999999999">
      <c r="B718" s="155"/>
      <c r="D718" s="149" t="s">
        <v>144</v>
      </c>
      <c r="E718" s="156" t="s">
        <v>1</v>
      </c>
      <c r="F718" s="157" t="s">
        <v>990</v>
      </c>
      <c r="H718" s="158">
        <v>4.2</v>
      </c>
      <c r="I718" s="159"/>
      <c r="L718" s="155"/>
      <c r="M718" s="160"/>
      <c r="T718" s="161"/>
      <c r="AT718" s="156" t="s">
        <v>144</v>
      </c>
      <c r="AU718" s="156" t="s">
        <v>82</v>
      </c>
      <c r="AV718" s="13" t="s">
        <v>82</v>
      </c>
      <c r="AW718" s="13" t="s">
        <v>30</v>
      </c>
      <c r="AX718" s="13" t="s">
        <v>73</v>
      </c>
      <c r="AY718" s="156" t="s">
        <v>135</v>
      </c>
    </row>
    <row r="719" spans="2:65" s="13" customFormat="1" ht="10.199999999999999">
      <c r="B719" s="155"/>
      <c r="D719" s="149" t="s">
        <v>144</v>
      </c>
      <c r="E719" s="156" t="s">
        <v>1</v>
      </c>
      <c r="F719" s="157" t="s">
        <v>991</v>
      </c>
      <c r="H719" s="158">
        <v>21.69</v>
      </c>
      <c r="I719" s="159"/>
      <c r="L719" s="155"/>
      <c r="M719" s="160"/>
      <c r="T719" s="161"/>
      <c r="AT719" s="156" t="s">
        <v>144</v>
      </c>
      <c r="AU719" s="156" t="s">
        <v>82</v>
      </c>
      <c r="AV719" s="13" t="s">
        <v>82</v>
      </c>
      <c r="AW719" s="13" t="s">
        <v>30</v>
      </c>
      <c r="AX719" s="13" t="s">
        <v>73</v>
      </c>
      <c r="AY719" s="156" t="s">
        <v>135</v>
      </c>
    </row>
    <row r="720" spans="2:65" s="14" customFormat="1" ht="10.199999999999999">
      <c r="B720" s="162"/>
      <c r="D720" s="149" t="s">
        <v>144</v>
      </c>
      <c r="E720" s="163" t="s">
        <v>1</v>
      </c>
      <c r="F720" s="164" t="s">
        <v>147</v>
      </c>
      <c r="H720" s="165">
        <v>29.81</v>
      </c>
      <c r="I720" s="166"/>
      <c r="L720" s="162"/>
      <c r="M720" s="167"/>
      <c r="T720" s="168"/>
      <c r="AT720" s="163" t="s">
        <v>144</v>
      </c>
      <c r="AU720" s="163" t="s">
        <v>82</v>
      </c>
      <c r="AV720" s="14" t="s">
        <v>142</v>
      </c>
      <c r="AW720" s="14" t="s">
        <v>30</v>
      </c>
      <c r="AX720" s="14" t="s">
        <v>80</v>
      </c>
      <c r="AY720" s="163" t="s">
        <v>135</v>
      </c>
    </row>
    <row r="721" spans="2:65" s="1" customFormat="1" ht="24.15" customHeight="1">
      <c r="B721" s="133"/>
      <c r="C721" s="180" t="s">
        <v>992</v>
      </c>
      <c r="D721" s="180" t="s">
        <v>492</v>
      </c>
      <c r="E721" s="181" t="s">
        <v>993</v>
      </c>
      <c r="F721" s="182" t="s">
        <v>994</v>
      </c>
      <c r="G721" s="183" t="s">
        <v>197</v>
      </c>
      <c r="H721" s="184">
        <v>109.303</v>
      </c>
      <c r="I721" s="185"/>
      <c r="J721" s="186">
        <f>ROUND(I721*H721,2)</f>
        <v>0</v>
      </c>
      <c r="K721" s="187"/>
      <c r="L721" s="188"/>
      <c r="M721" s="189" t="s">
        <v>1</v>
      </c>
      <c r="N721" s="190" t="s">
        <v>38</v>
      </c>
      <c r="P721" s="144">
        <f>O721*H721</f>
        <v>0</v>
      </c>
      <c r="Q721" s="144">
        <v>0</v>
      </c>
      <c r="R721" s="144">
        <f>Q721*H721</f>
        <v>0</v>
      </c>
      <c r="S721" s="144">
        <v>0</v>
      </c>
      <c r="T721" s="145">
        <f>S721*H721</f>
        <v>0</v>
      </c>
      <c r="AR721" s="146" t="s">
        <v>245</v>
      </c>
      <c r="AT721" s="146" t="s">
        <v>492</v>
      </c>
      <c r="AU721" s="146" t="s">
        <v>82</v>
      </c>
      <c r="AY721" s="17" t="s">
        <v>135</v>
      </c>
      <c r="BE721" s="147">
        <f>IF(N721="základní",J721,0)</f>
        <v>0</v>
      </c>
      <c r="BF721" s="147">
        <f>IF(N721="snížená",J721,0)</f>
        <v>0</v>
      </c>
      <c r="BG721" s="147">
        <f>IF(N721="zákl. přenesená",J721,0)</f>
        <v>0</v>
      </c>
      <c r="BH721" s="147">
        <f>IF(N721="sníž. přenesená",J721,0)</f>
        <v>0</v>
      </c>
      <c r="BI721" s="147">
        <f>IF(N721="nulová",J721,0)</f>
        <v>0</v>
      </c>
      <c r="BJ721" s="17" t="s">
        <v>80</v>
      </c>
      <c r="BK721" s="147">
        <f>ROUND(I721*H721,2)</f>
        <v>0</v>
      </c>
      <c r="BL721" s="17" t="s">
        <v>188</v>
      </c>
      <c r="BM721" s="146" t="s">
        <v>995</v>
      </c>
    </row>
    <row r="722" spans="2:65" s="1" customFormat="1" ht="24.15" customHeight="1">
      <c r="B722" s="133"/>
      <c r="C722" s="134" t="s">
        <v>813</v>
      </c>
      <c r="D722" s="134" t="s">
        <v>138</v>
      </c>
      <c r="E722" s="135" t="s">
        <v>996</v>
      </c>
      <c r="F722" s="136" t="s">
        <v>997</v>
      </c>
      <c r="G722" s="137" t="s">
        <v>150</v>
      </c>
      <c r="H722" s="138">
        <v>58.1</v>
      </c>
      <c r="I722" s="139"/>
      <c r="J722" s="140">
        <f>ROUND(I722*H722,2)</f>
        <v>0</v>
      </c>
      <c r="K722" s="141"/>
      <c r="L722" s="32"/>
      <c r="M722" s="142" t="s">
        <v>1</v>
      </c>
      <c r="N722" s="143" t="s">
        <v>38</v>
      </c>
      <c r="P722" s="144">
        <f>O722*H722</f>
        <v>0</v>
      </c>
      <c r="Q722" s="144">
        <v>0</v>
      </c>
      <c r="R722" s="144">
        <f>Q722*H722</f>
        <v>0</v>
      </c>
      <c r="S722" s="144">
        <v>0</v>
      </c>
      <c r="T722" s="145">
        <f>S722*H722</f>
        <v>0</v>
      </c>
      <c r="AR722" s="146" t="s">
        <v>188</v>
      </c>
      <c r="AT722" s="146" t="s">
        <v>138</v>
      </c>
      <c r="AU722" s="146" t="s">
        <v>82</v>
      </c>
      <c r="AY722" s="17" t="s">
        <v>135</v>
      </c>
      <c r="BE722" s="147">
        <f>IF(N722="základní",J722,0)</f>
        <v>0</v>
      </c>
      <c r="BF722" s="147">
        <f>IF(N722="snížená",J722,0)</f>
        <v>0</v>
      </c>
      <c r="BG722" s="147">
        <f>IF(N722="zákl. přenesená",J722,0)</f>
        <v>0</v>
      </c>
      <c r="BH722" s="147">
        <f>IF(N722="sníž. přenesená",J722,0)</f>
        <v>0</v>
      </c>
      <c r="BI722" s="147">
        <f>IF(N722="nulová",J722,0)</f>
        <v>0</v>
      </c>
      <c r="BJ722" s="17" t="s">
        <v>80</v>
      </c>
      <c r="BK722" s="147">
        <f>ROUND(I722*H722,2)</f>
        <v>0</v>
      </c>
      <c r="BL722" s="17" t="s">
        <v>188</v>
      </c>
      <c r="BM722" s="146" t="s">
        <v>998</v>
      </c>
    </row>
    <row r="723" spans="2:65" s="12" customFormat="1" ht="10.199999999999999">
      <c r="B723" s="148"/>
      <c r="D723" s="149" t="s">
        <v>144</v>
      </c>
      <c r="E723" s="150" t="s">
        <v>1</v>
      </c>
      <c r="F723" s="151" t="s">
        <v>412</v>
      </c>
      <c r="H723" s="150" t="s">
        <v>1</v>
      </c>
      <c r="I723" s="152"/>
      <c r="L723" s="148"/>
      <c r="M723" s="153"/>
      <c r="T723" s="154"/>
      <c r="AT723" s="150" t="s">
        <v>144</v>
      </c>
      <c r="AU723" s="150" t="s">
        <v>82</v>
      </c>
      <c r="AV723" s="12" t="s">
        <v>80</v>
      </c>
      <c r="AW723" s="12" t="s">
        <v>30</v>
      </c>
      <c r="AX723" s="12" t="s">
        <v>73</v>
      </c>
      <c r="AY723" s="150" t="s">
        <v>135</v>
      </c>
    </row>
    <row r="724" spans="2:65" s="13" customFormat="1" ht="10.199999999999999">
      <c r="B724" s="155"/>
      <c r="D724" s="149" t="s">
        <v>144</v>
      </c>
      <c r="E724" s="156" t="s">
        <v>1</v>
      </c>
      <c r="F724" s="157" t="s">
        <v>578</v>
      </c>
      <c r="H724" s="158">
        <v>1.53</v>
      </c>
      <c r="I724" s="159"/>
      <c r="L724" s="155"/>
      <c r="M724" s="160"/>
      <c r="T724" s="161"/>
      <c r="AT724" s="156" t="s">
        <v>144</v>
      </c>
      <c r="AU724" s="156" t="s">
        <v>82</v>
      </c>
      <c r="AV724" s="13" t="s">
        <v>82</v>
      </c>
      <c r="AW724" s="13" t="s">
        <v>30</v>
      </c>
      <c r="AX724" s="13" t="s">
        <v>73</v>
      </c>
      <c r="AY724" s="156" t="s">
        <v>135</v>
      </c>
    </row>
    <row r="725" spans="2:65" s="13" customFormat="1" ht="10.199999999999999">
      <c r="B725" s="155"/>
      <c r="D725" s="149" t="s">
        <v>144</v>
      </c>
      <c r="E725" s="156" t="s">
        <v>1</v>
      </c>
      <c r="F725" s="157" t="s">
        <v>579</v>
      </c>
      <c r="H725" s="158">
        <v>4.17</v>
      </c>
      <c r="I725" s="159"/>
      <c r="L725" s="155"/>
      <c r="M725" s="160"/>
      <c r="T725" s="161"/>
      <c r="AT725" s="156" t="s">
        <v>144</v>
      </c>
      <c r="AU725" s="156" t="s">
        <v>82</v>
      </c>
      <c r="AV725" s="13" t="s">
        <v>82</v>
      </c>
      <c r="AW725" s="13" t="s">
        <v>30</v>
      </c>
      <c r="AX725" s="13" t="s">
        <v>73</v>
      </c>
      <c r="AY725" s="156" t="s">
        <v>135</v>
      </c>
    </row>
    <row r="726" spans="2:65" s="13" customFormat="1" ht="10.199999999999999">
      <c r="B726" s="155"/>
      <c r="D726" s="149" t="s">
        <v>144</v>
      </c>
      <c r="E726" s="156" t="s">
        <v>1</v>
      </c>
      <c r="F726" s="157" t="s">
        <v>580</v>
      </c>
      <c r="H726" s="158">
        <v>30.27</v>
      </c>
      <c r="I726" s="159"/>
      <c r="L726" s="155"/>
      <c r="M726" s="160"/>
      <c r="T726" s="161"/>
      <c r="AT726" s="156" t="s">
        <v>144</v>
      </c>
      <c r="AU726" s="156" t="s">
        <v>82</v>
      </c>
      <c r="AV726" s="13" t="s">
        <v>82</v>
      </c>
      <c r="AW726" s="13" t="s">
        <v>30</v>
      </c>
      <c r="AX726" s="13" t="s">
        <v>73</v>
      </c>
      <c r="AY726" s="156" t="s">
        <v>135</v>
      </c>
    </row>
    <row r="727" spans="2:65" s="13" customFormat="1" ht="10.199999999999999">
      <c r="B727" s="155"/>
      <c r="D727" s="149" t="s">
        <v>144</v>
      </c>
      <c r="E727" s="156" t="s">
        <v>1</v>
      </c>
      <c r="F727" s="157" t="s">
        <v>581</v>
      </c>
      <c r="H727" s="158">
        <v>4.2</v>
      </c>
      <c r="I727" s="159"/>
      <c r="L727" s="155"/>
      <c r="M727" s="160"/>
      <c r="T727" s="161"/>
      <c r="AT727" s="156" t="s">
        <v>144</v>
      </c>
      <c r="AU727" s="156" t="s">
        <v>82</v>
      </c>
      <c r="AV727" s="13" t="s">
        <v>82</v>
      </c>
      <c r="AW727" s="13" t="s">
        <v>30</v>
      </c>
      <c r="AX727" s="13" t="s">
        <v>73</v>
      </c>
      <c r="AY727" s="156" t="s">
        <v>135</v>
      </c>
    </row>
    <row r="728" spans="2:65" s="13" customFormat="1" ht="10.199999999999999">
      <c r="B728" s="155"/>
      <c r="D728" s="149" t="s">
        <v>144</v>
      </c>
      <c r="E728" s="156" t="s">
        <v>1</v>
      </c>
      <c r="F728" s="157" t="s">
        <v>582</v>
      </c>
      <c r="H728" s="158">
        <v>3.28</v>
      </c>
      <c r="I728" s="159"/>
      <c r="L728" s="155"/>
      <c r="M728" s="160"/>
      <c r="T728" s="161"/>
      <c r="AT728" s="156" t="s">
        <v>144</v>
      </c>
      <c r="AU728" s="156" t="s">
        <v>82</v>
      </c>
      <c r="AV728" s="13" t="s">
        <v>82</v>
      </c>
      <c r="AW728" s="13" t="s">
        <v>30</v>
      </c>
      <c r="AX728" s="13" t="s">
        <v>73</v>
      </c>
      <c r="AY728" s="156" t="s">
        <v>135</v>
      </c>
    </row>
    <row r="729" spans="2:65" s="13" customFormat="1" ht="10.199999999999999">
      <c r="B729" s="155"/>
      <c r="D729" s="149" t="s">
        <v>144</v>
      </c>
      <c r="E729" s="156" t="s">
        <v>1</v>
      </c>
      <c r="F729" s="157" t="s">
        <v>583</v>
      </c>
      <c r="H729" s="158">
        <v>1.48</v>
      </c>
      <c r="I729" s="159"/>
      <c r="L729" s="155"/>
      <c r="M729" s="160"/>
      <c r="T729" s="161"/>
      <c r="AT729" s="156" t="s">
        <v>144</v>
      </c>
      <c r="AU729" s="156" t="s">
        <v>82</v>
      </c>
      <c r="AV729" s="13" t="s">
        <v>82</v>
      </c>
      <c r="AW729" s="13" t="s">
        <v>30</v>
      </c>
      <c r="AX729" s="13" t="s">
        <v>73</v>
      </c>
      <c r="AY729" s="156" t="s">
        <v>135</v>
      </c>
    </row>
    <row r="730" spans="2:65" s="13" customFormat="1" ht="10.199999999999999">
      <c r="B730" s="155"/>
      <c r="D730" s="149" t="s">
        <v>144</v>
      </c>
      <c r="E730" s="156" t="s">
        <v>1</v>
      </c>
      <c r="F730" s="157" t="s">
        <v>584</v>
      </c>
      <c r="H730" s="158">
        <v>6.36</v>
      </c>
      <c r="I730" s="159"/>
      <c r="L730" s="155"/>
      <c r="M730" s="160"/>
      <c r="T730" s="161"/>
      <c r="AT730" s="156" t="s">
        <v>144</v>
      </c>
      <c r="AU730" s="156" t="s">
        <v>82</v>
      </c>
      <c r="AV730" s="13" t="s">
        <v>82</v>
      </c>
      <c r="AW730" s="13" t="s">
        <v>30</v>
      </c>
      <c r="AX730" s="13" t="s">
        <v>73</v>
      </c>
      <c r="AY730" s="156" t="s">
        <v>135</v>
      </c>
    </row>
    <row r="731" spans="2:65" s="13" customFormat="1" ht="10.199999999999999">
      <c r="B731" s="155"/>
      <c r="D731" s="149" t="s">
        <v>144</v>
      </c>
      <c r="E731" s="156" t="s">
        <v>1</v>
      </c>
      <c r="F731" s="157" t="s">
        <v>585</v>
      </c>
      <c r="H731" s="158">
        <v>5.33</v>
      </c>
      <c r="I731" s="159"/>
      <c r="L731" s="155"/>
      <c r="M731" s="160"/>
      <c r="T731" s="161"/>
      <c r="AT731" s="156" t="s">
        <v>144</v>
      </c>
      <c r="AU731" s="156" t="s">
        <v>82</v>
      </c>
      <c r="AV731" s="13" t="s">
        <v>82</v>
      </c>
      <c r="AW731" s="13" t="s">
        <v>30</v>
      </c>
      <c r="AX731" s="13" t="s">
        <v>73</v>
      </c>
      <c r="AY731" s="156" t="s">
        <v>135</v>
      </c>
    </row>
    <row r="732" spans="2:65" s="13" customFormat="1" ht="10.199999999999999">
      <c r="B732" s="155"/>
      <c r="D732" s="149" t="s">
        <v>144</v>
      </c>
      <c r="E732" s="156" t="s">
        <v>1</v>
      </c>
      <c r="F732" s="157" t="s">
        <v>586</v>
      </c>
      <c r="H732" s="158">
        <v>1.48</v>
      </c>
      <c r="I732" s="159"/>
      <c r="L732" s="155"/>
      <c r="M732" s="160"/>
      <c r="T732" s="161"/>
      <c r="AT732" s="156" t="s">
        <v>144</v>
      </c>
      <c r="AU732" s="156" t="s">
        <v>82</v>
      </c>
      <c r="AV732" s="13" t="s">
        <v>82</v>
      </c>
      <c r="AW732" s="13" t="s">
        <v>30</v>
      </c>
      <c r="AX732" s="13" t="s">
        <v>73</v>
      </c>
      <c r="AY732" s="156" t="s">
        <v>135</v>
      </c>
    </row>
    <row r="733" spans="2:65" s="14" customFormat="1" ht="10.199999999999999">
      <c r="B733" s="162"/>
      <c r="D733" s="149" t="s">
        <v>144</v>
      </c>
      <c r="E733" s="163" t="s">
        <v>1</v>
      </c>
      <c r="F733" s="164" t="s">
        <v>147</v>
      </c>
      <c r="H733" s="165">
        <v>58.1</v>
      </c>
      <c r="I733" s="166"/>
      <c r="L733" s="162"/>
      <c r="M733" s="167"/>
      <c r="T733" s="168"/>
      <c r="AT733" s="163" t="s">
        <v>144</v>
      </c>
      <c r="AU733" s="163" t="s">
        <v>82</v>
      </c>
      <c r="AV733" s="14" t="s">
        <v>142</v>
      </c>
      <c r="AW733" s="14" t="s">
        <v>30</v>
      </c>
      <c r="AX733" s="14" t="s">
        <v>80</v>
      </c>
      <c r="AY733" s="163" t="s">
        <v>135</v>
      </c>
    </row>
    <row r="734" spans="2:65" s="1" customFormat="1" ht="24.15" customHeight="1">
      <c r="B734" s="133"/>
      <c r="C734" s="180" t="s">
        <v>999</v>
      </c>
      <c r="D734" s="180" t="s">
        <v>492</v>
      </c>
      <c r="E734" s="181" t="s">
        <v>1000</v>
      </c>
      <c r="F734" s="182" t="s">
        <v>1001</v>
      </c>
      <c r="G734" s="183" t="s">
        <v>150</v>
      </c>
      <c r="H734" s="184">
        <v>63.91</v>
      </c>
      <c r="I734" s="185"/>
      <c r="J734" s="186">
        <f>ROUND(I734*H734,2)</f>
        <v>0</v>
      </c>
      <c r="K734" s="187"/>
      <c r="L734" s="188"/>
      <c r="M734" s="189" t="s">
        <v>1</v>
      </c>
      <c r="N734" s="190" t="s">
        <v>38</v>
      </c>
      <c r="P734" s="144">
        <f>O734*H734</f>
        <v>0</v>
      </c>
      <c r="Q734" s="144">
        <v>0</v>
      </c>
      <c r="R734" s="144">
        <f>Q734*H734</f>
        <v>0</v>
      </c>
      <c r="S734" s="144">
        <v>0</v>
      </c>
      <c r="T734" s="145">
        <f>S734*H734</f>
        <v>0</v>
      </c>
      <c r="AR734" s="146" t="s">
        <v>245</v>
      </c>
      <c r="AT734" s="146" t="s">
        <v>492</v>
      </c>
      <c r="AU734" s="146" t="s">
        <v>82</v>
      </c>
      <c r="AY734" s="17" t="s">
        <v>135</v>
      </c>
      <c r="BE734" s="147">
        <f>IF(N734="základní",J734,0)</f>
        <v>0</v>
      </c>
      <c r="BF734" s="147">
        <f>IF(N734="snížená",J734,0)</f>
        <v>0</v>
      </c>
      <c r="BG734" s="147">
        <f>IF(N734="zákl. přenesená",J734,0)</f>
        <v>0</v>
      </c>
      <c r="BH734" s="147">
        <f>IF(N734="sníž. přenesená",J734,0)</f>
        <v>0</v>
      </c>
      <c r="BI734" s="147">
        <f>IF(N734="nulová",J734,0)</f>
        <v>0</v>
      </c>
      <c r="BJ734" s="17" t="s">
        <v>80</v>
      </c>
      <c r="BK734" s="147">
        <f>ROUND(I734*H734,2)</f>
        <v>0</v>
      </c>
      <c r="BL734" s="17" t="s">
        <v>188</v>
      </c>
      <c r="BM734" s="146" t="s">
        <v>1002</v>
      </c>
    </row>
    <row r="735" spans="2:65" s="1" customFormat="1" ht="33" customHeight="1">
      <c r="B735" s="133"/>
      <c r="C735" s="134" t="s">
        <v>1003</v>
      </c>
      <c r="D735" s="134" t="s">
        <v>138</v>
      </c>
      <c r="E735" s="135" t="s">
        <v>1004</v>
      </c>
      <c r="F735" s="136" t="s">
        <v>1005</v>
      </c>
      <c r="G735" s="137" t="s">
        <v>150</v>
      </c>
      <c r="H735" s="138">
        <v>36.238</v>
      </c>
      <c r="I735" s="139"/>
      <c r="J735" s="140">
        <f>ROUND(I735*H735,2)</f>
        <v>0</v>
      </c>
      <c r="K735" s="141"/>
      <c r="L735" s="32"/>
      <c r="M735" s="142" t="s">
        <v>1</v>
      </c>
      <c r="N735" s="143" t="s">
        <v>38</v>
      </c>
      <c r="P735" s="144">
        <f>O735*H735</f>
        <v>0</v>
      </c>
      <c r="Q735" s="144">
        <v>1.5E-3</v>
      </c>
      <c r="R735" s="144">
        <f>Q735*H735</f>
        <v>5.4357000000000003E-2</v>
      </c>
      <c r="S735" s="144">
        <v>0</v>
      </c>
      <c r="T735" s="145">
        <f>S735*H735</f>
        <v>0</v>
      </c>
      <c r="AR735" s="146" t="s">
        <v>188</v>
      </c>
      <c r="AT735" s="146" t="s">
        <v>138</v>
      </c>
      <c r="AU735" s="146" t="s">
        <v>82</v>
      </c>
      <c r="AY735" s="17" t="s">
        <v>135</v>
      </c>
      <c r="BE735" s="147">
        <f>IF(N735="základní",J735,0)</f>
        <v>0</v>
      </c>
      <c r="BF735" s="147">
        <f>IF(N735="snížená",J735,0)</f>
        <v>0</v>
      </c>
      <c r="BG735" s="147">
        <f>IF(N735="zákl. přenesená",J735,0)</f>
        <v>0</v>
      </c>
      <c r="BH735" s="147">
        <f>IF(N735="sníž. přenesená",J735,0)</f>
        <v>0</v>
      </c>
      <c r="BI735" s="147">
        <f>IF(N735="nulová",J735,0)</f>
        <v>0</v>
      </c>
      <c r="BJ735" s="17" t="s">
        <v>80</v>
      </c>
      <c r="BK735" s="147">
        <f>ROUND(I735*H735,2)</f>
        <v>0</v>
      </c>
      <c r="BL735" s="17" t="s">
        <v>188</v>
      </c>
      <c r="BM735" s="146" t="s">
        <v>1006</v>
      </c>
    </row>
    <row r="736" spans="2:65" s="12" customFormat="1" ht="10.199999999999999">
      <c r="B736" s="148"/>
      <c r="D736" s="149" t="s">
        <v>144</v>
      </c>
      <c r="E736" s="150" t="s">
        <v>1</v>
      </c>
      <c r="F736" s="151" t="s">
        <v>412</v>
      </c>
      <c r="H736" s="150" t="s">
        <v>1</v>
      </c>
      <c r="I736" s="152"/>
      <c r="L736" s="148"/>
      <c r="M736" s="153"/>
      <c r="T736" s="154"/>
      <c r="AT736" s="150" t="s">
        <v>144</v>
      </c>
      <c r="AU736" s="150" t="s">
        <v>82</v>
      </c>
      <c r="AV736" s="12" t="s">
        <v>80</v>
      </c>
      <c r="AW736" s="12" t="s">
        <v>30</v>
      </c>
      <c r="AX736" s="12" t="s">
        <v>73</v>
      </c>
      <c r="AY736" s="150" t="s">
        <v>135</v>
      </c>
    </row>
    <row r="737" spans="2:65" s="13" customFormat="1" ht="20.399999999999999">
      <c r="B737" s="155"/>
      <c r="D737" s="149" t="s">
        <v>144</v>
      </c>
      <c r="E737" s="156" t="s">
        <v>1</v>
      </c>
      <c r="F737" s="157" t="s">
        <v>1007</v>
      </c>
      <c r="H737" s="158">
        <v>9.8640000000000008</v>
      </c>
      <c r="I737" s="159"/>
      <c r="L737" s="155"/>
      <c r="M737" s="160"/>
      <c r="T737" s="161"/>
      <c r="AT737" s="156" t="s">
        <v>144</v>
      </c>
      <c r="AU737" s="156" t="s">
        <v>82</v>
      </c>
      <c r="AV737" s="13" t="s">
        <v>82</v>
      </c>
      <c r="AW737" s="13" t="s">
        <v>30</v>
      </c>
      <c r="AX737" s="13" t="s">
        <v>73</v>
      </c>
      <c r="AY737" s="156" t="s">
        <v>135</v>
      </c>
    </row>
    <row r="738" spans="2:65" s="13" customFormat="1" ht="10.199999999999999">
      <c r="B738" s="155"/>
      <c r="D738" s="149" t="s">
        <v>144</v>
      </c>
      <c r="E738" s="156" t="s">
        <v>1</v>
      </c>
      <c r="F738" s="157" t="s">
        <v>1008</v>
      </c>
      <c r="H738" s="158">
        <v>2.4900000000000002</v>
      </c>
      <c r="I738" s="159"/>
      <c r="L738" s="155"/>
      <c r="M738" s="160"/>
      <c r="T738" s="161"/>
      <c r="AT738" s="156" t="s">
        <v>144</v>
      </c>
      <c r="AU738" s="156" t="s">
        <v>82</v>
      </c>
      <c r="AV738" s="13" t="s">
        <v>82</v>
      </c>
      <c r="AW738" s="13" t="s">
        <v>30</v>
      </c>
      <c r="AX738" s="13" t="s">
        <v>73</v>
      </c>
      <c r="AY738" s="156" t="s">
        <v>135</v>
      </c>
    </row>
    <row r="739" spans="2:65" s="13" customFormat="1" ht="20.399999999999999">
      <c r="B739" s="155"/>
      <c r="D739" s="149" t="s">
        <v>144</v>
      </c>
      <c r="E739" s="156" t="s">
        <v>1</v>
      </c>
      <c r="F739" s="157" t="s">
        <v>1009</v>
      </c>
      <c r="H739" s="158">
        <v>16.934000000000001</v>
      </c>
      <c r="I739" s="159"/>
      <c r="L739" s="155"/>
      <c r="M739" s="160"/>
      <c r="T739" s="161"/>
      <c r="AT739" s="156" t="s">
        <v>144</v>
      </c>
      <c r="AU739" s="156" t="s">
        <v>82</v>
      </c>
      <c r="AV739" s="13" t="s">
        <v>82</v>
      </c>
      <c r="AW739" s="13" t="s">
        <v>30</v>
      </c>
      <c r="AX739" s="13" t="s">
        <v>73</v>
      </c>
      <c r="AY739" s="156" t="s">
        <v>135</v>
      </c>
    </row>
    <row r="740" spans="2:65" s="13" customFormat="1" ht="10.199999999999999">
      <c r="B740" s="155"/>
      <c r="D740" s="149" t="s">
        <v>144</v>
      </c>
      <c r="E740" s="156" t="s">
        <v>1</v>
      </c>
      <c r="F740" s="157" t="s">
        <v>1010</v>
      </c>
      <c r="H740" s="158">
        <v>2.4900000000000002</v>
      </c>
      <c r="I740" s="159"/>
      <c r="L740" s="155"/>
      <c r="M740" s="160"/>
      <c r="T740" s="161"/>
      <c r="AT740" s="156" t="s">
        <v>144</v>
      </c>
      <c r="AU740" s="156" t="s">
        <v>82</v>
      </c>
      <c r="AV740" s="13" t="s">
        <v>82</v>
      </c>
      <c r="AW740" s="13" t="s">
        <v>30</v>
      </c>
      <c r="AX740" s="13" t="s">
        <v>73</v>
      </c>
      <c r="AY740" s="156" t="s">
        <v>135</v>
      </c>
    </row>
    <row r="741" spans="2:65" s="13" customFormat="1" ht="10.199999999999999">
      <c r="B741" s="155"/>
      <c r="D741" s="149" t="s">
        <v>144</v>
      </c>
      <c r="E741" s="156" t="s">
        <v>1</v>
      </c>
      <c r="F741" s="157" t="s">
        <v>1011</v>
      </c>
      <c r="H741" s="158">
        <v>4.46</v>
      </c>
      <c r="I741" s="159"/>
      <c r="L741" s="155"/>
      <c r="M741" s="160"/>
      <c r="T741" s="161"/>
      <c r="AT741" s="156" t="s">
        <v>144</v>
      </c>
      <c r="AU741" s="156" t="s">
        <v>82</v>
      </c>
      <c r="AV741" s="13" t="s">
        <v>82</v>
      </c>
      <c r="AW741" s="13" t="s">
        <v>30</v>
      </c>
      <c r="AX741" s="13" t="s">
        <v>73</v>
      </c>
      <c r="AY741" s="156" t="s">
        <v>135</v>
      </c>
    </row>
    <row r="742" spans="2:65" s="14" customFormat="1" ht="10.199999999999999">
      <c r="B742" s="162"/>
      <c r="D742" s="149" t="s">
        <v>144</v>
      </c>
      <c r="E742" s="163" t="s">
        <v>1</v>
      </c>
      <c r="F742" s="164" t="s">
        <v>147</v>
      </c>
      <c r="H742" s="165">
        <v>36.238</v>
      </c>
      <c r="I742" s="166"/>
      <c r="L742" s="162"/>
      <c r="M742" s="167"/>
      <c r="T742" s="168"/>
      <c r="AT742" s="163" t="s">
        <v>144</v>
      </c>
      <c r="AU742" s="163" t="s">
        <v>82</v>
      </c>
      <c r="AV742" s="14" t="s">
        <v>142</v>
      </c>
      <c r="AW742" s="14" t="s">
        <v>30</v>
      </c>
      <c r="AX742" s="14" t="s">
        <v>80</v>
      </c>
      <c r="AY742" s="163" t="s">
        <v>135</v>
      </c>
    </row>
    <row r="743" spans="2:65" s="1" customFormat="1" ht="24.15" customHeight="1">
      <c r="B743" s="133"/>
      <c r="C743" s="134" t="s">
        <v>1012</v>
      </c>
      <c r="D743" s="134" t="s">
        <v>138</v>
      </c>
      <c r="E743" s="135" t="s">
        <v>1013</v>
      </c>
      <c r="F743" s="136" t="s">
        <v>1014</v>
      </c>
      <c r="G743" s="137" t="s">
        <v>238</v>
      </c>
      <c r="H743" s="138">
        <v>7.1999999999999995E-2</v>
      </c>
      <c r="I743" s="139"/>
      <c r="J743" s="140">
        <f>ROUND(I743*H743,2)</f>
        <v>0</v>
      </c>
      <c r="K743" s="141"/>
      <c r="L743" s="32"/>
      <c r="M743" s="142" t="s">
        <v>1</v>
      </c>
      <c r="N743" s="143" t="s">
        <v>38</v>
      </c>
      <c r="P743" s="144">
        <f>O743*H743</f>
        <v>0</v>
      </c>
      <c r="Q743" s="144">
        <v>0</v>
      </c>
      <c r="R743" s="144">
        <f>Q743*H743</f>
        <v>0</v>
      </c>
      <c r="S743" s="144">
        <v>0</v>
      </c>
      <c r="T743" s="145">
        <f>S743*H743</f>
        <v>0</v>
      </c>
      <c r="AR743" s="146" t="s">
        <v>188</v>
      </c>
      <c r="AT743" s="146" t="s">
        <v>138</v>
      </c>
      <c r="AU743" s="146" t="s">
        <v>82</v>
      </c>
      <c r="AY743" s="17" t="s">
        <v>135</v>
      </c>
      <c r="BE743" s="147">
        <f>IF(N743="základní",J743,0)</f>
        <v>0</v>
      </c>
      <c r="BF743" s="147">
        <f>IF(N743="snížená",J743,0)</f>
        <v>0</v>
      </c>
      <c r="BG743" s="147">
        <f>IF(N743="zákl. přenesená",J743,0)</f>
        <v>0</v>
      </c>
      <c r="BH743" s="147">
        <f>IF(N743="sníž. přenesená",J743,0)</f>
        <v>0</v>
      </c>
      <c r="BI743" s="147">
        <f>IF(N743="nulová",J743,0)</f>
        <v>0</v>
      </c>
      <c r="BJ743" s="17" t="s">
        <v>80</v>
      </c>
      <c r="BK743" s="147">
        <f>ROUND(I743*H743,2)</f>
        <v>0</v>
      </c>
      <c r="BL743" s="17" t="s">
        <v>188</v>
      </c>
      <c r="BM743" s="146" t="s">
        <v>1015</v>
      </c>
    </row>
    <row r="744" spans="2:65" s="11" customFormat="1" ht="22.8" customHeight="1">
      <c r="B744" s="121"/>
      <c r="D744" s="122" t="s">
        <v>72</v>
      </c>
      <c r="E744" s="131" t="s">
        <v>1016</v>
      </c>
      <c r="F744" s="131" t="s">
        <v>1017</v>
      </c>
      <c r="I744" s="124"/>
      <c r="J744" s="132">
        <f>BK744</f>
        <v>0</v>
      </c>
      <c r="L744" s="121"/>
      <c r="M744" s="126"/>
      <c r="P744" s="127">
        <f>SUM(P745:P760)</f>
        <v>0</v>
      </c>
      <c r="R744" s="127">
        <f>SUM(R745:R760)</f>
        <v>7.5719700000000001E-2</v>
      </c>
      <c r="T744" s="128">
        <f>SUM(T745:T760)</f>
        <v>0</v>
      </c>
      <c r="AR744" s="122" t="s">
        <v>82</v>
      </c>
      <c r="AT744" s="129" t="s">
        <v>72</v>
      </c>
      <c r="AU744" s="129" t="s">
        <v>80</v>
      </c>
      <c r="AY744" s="122" t="s">
        <v>135</v>
      </c>
      <c r="BK744" s="130">
        <f>SUM(BK745:BK760)</f>
        <v>0</v>
      </c>
    </row>
    <row r="745" spans="2:65" s="1" customFormat="1" ht="16.5" customHeight="1">
      <c r="B745" s="133"/>
      <c r="C745" s="134" t="s">
        <v>824</v>
      </c>
      <c r="D745" s="134" t="s">
        <v>138</v>
      </c>
      <c r="E745" s="135" t="s">
        <v>1018</v>
      </c>
      <c r="F745" s="136" t="s">
        <v>1019</v>
      </c>
      <c r="G745" s="137" t="s">
        <v>150</v>
      </c>
      <c r="H745" s="138">
        <v>74.97</v>
      </c>
      <c r="I745" s="139"/>
      <c r="J745" s="140">
        <f>ROUND(I745*H745,2)</f>
        <v>0</v>
      </c>
      <c r="K745" s="141"/>
      <c r="L745" s="32"/>
      <c r="M745" s="142" t="s">
        <v>1</v>
      </c>
      <c r="N745" s="143" t="s">
        <v>38</v>
      </c>
      <c r="P745" s="144">
        <f>O745*H745</f>
        <v>0</v>
      </c>
      <c r="Q745" s="144">
        <v>0</v>
      </c>
      <c r="R745" s="144">
        <f>Q745*H745</f>
        <v>0</v>
      </c>
      <c r="S745" s="144">
        <v>0</v>
      </c>
      <c r="T745" s="145">
        <f>S745*H745</f>
        <v>0</v>
      </c>
      <c r="AR745" s="146" t="s">
        <v>188</v>
      </c>
      <c r="AT745" s="146" t="s">
        <v>138</v>
      </c>
      <c r="AU745" s="146" t="s">
        <v>82</v>
      </c>
      <c r="AY745" s="17" t="s">
        <v>135</v>
      </c>
      <c r="BE745" s="147">
        <f>IF(N745="základní",J745,0)</f>
        <v>0</v>
      </c>
      <c r="BF745" s="147">
        <f>IF(N745="snížená",J745,0)</f>
        <v>0</v>
      </c>
      <c r="BG745" s="147">
        <f>IF(N745="zákl. přenesená",J745,0)</f>
        <v>0</v>
      </c>
      <c r="BH745" s="147">
        <f>IF(N745="sníž. přenesená",J745,0)</f>
        <v>0</v>
      </c>
      <c r="BI745" s="147">
        <f>IF(N745="nulová",J745,0)</f>
        <v>0</v>
      </c>
      <c r="BJ745" s="17" t="s">
        <v>80</v>
      </c>
      <c r="BK745" s="147">
        <f>ROUND(I745*H745,2)</f>
        <v>0</v>
      </c>
      <c r="BL745" s="17" t="s">
        <v>188</v>
      </c>
      <c r="BM745" s="146" t="s">
        <v>1020</v>
      </c>
    </row>
    <row r="746" spans="2:65" s="12" customFormat="1" ht="10.199999999999999">
      <c r="B746" s="148"/>
      <c r="D746" s="149" t="s">
        <v>144</v>
      </c>
      <c r="E746" s="150" t="s">
        <v>1</v>
      </c>
      <c r="F746" s="151" t="s">
        <v>412</v>
      </c>
      <c r="H746" s="150" t="s">
        <v>1</v>
      </c>
      <c r="I746" s="152"/>
      <c r="L746" s="148"/>
      <c r="M746" s="153"/>
      <c r="T746" s="154"/>
      <c r="AT746" s="150" t="s">
        <v>144</v>
      </c>
      <c r="AU746" s="150" t="s">
        <v>82</v>
      </c>
      <c r="AV746" s="12" t="s">
        <v>80</v>
      </c>
      <c r="AW746" s="12" t="s">
        <v>30</v>
      </c>
      <c r="AX746" s="12" t="s">
        <v>73</v>
      </c>
      <c r="AY746" s="150" t="s">
        <v>135</v>
      </c>
    </row>
    <row r="747" spans="2:65" s="13" customFormat="1" ht="10.199999999999999">
      <c r="B747" s="155"/>
      <c r="D747" s="149" t="s">
        <v>144</v>
      </c>
      <c r="E747" s="156" t="s">
        <v>1</v>
      </c>
      <c r="F747" s="157" t="s">
        <v>587</v>
      </c>
      <c r="H747" s="158">
        <v>71.91</v>
      </c>
      <c r="I747" s="159"/>
      <c r="L747" s="155"/>
      <c r="M747" s="160"/>
      <c r="T747" s="161"/>
      <c r="AT747" s="156" t="s">
        <v>144</v>
      </c>
      <c r="AU747" s="156" t="s">
        <v>82</v>
      </c>
      <c r="AV747" s="13" t="s">
        <v>82</v>
      </c>
      <c r="AW747" s="13" t="s">
        <v>30</v>
      </c>
      <c r="AX747" s="13" t="s">
        <v>73</v>
      </c>
      <c r="AY747" s="156" t="s">
        <v>135</v>
      </c>
    </row>
    <row r="748" spans="2:65" s="13" customFormat="1" ht="10.199999999999999">
      <c r="B748" s="155"/>
      <c r="D748" s="149" t="s">
        <v>144</v>
      </c>
      <c r="E748" s="156" t="s">
        <v>1</v>
      </c>
      <c r="F748" s="157" t="s">
        <v>588</v>
      </c>
      <c r="H748" s="158">
        <v>3.06</v>
      </c>
      <c r="I748" s="159"/>
      <c r="L748" s="155"/>
      <c r="M748" s="160"/>
      <c r="T748" s="161"/>
      <c r="AT748" s="156" t="s">
        <v>144</v>
      </c>
      <c r="AU748" s="156" t="s">
        <v>82</v>
      </c>
      <c r="AV748" s="13" t="s">
        <v>82</v>
      </c>
      <c r="AW748" s="13" t="s">
        <v>30</v>
      </c>
      <c r="AX748" s="13" t="s">
        <v>73</v>
      </c>
      <c r="AY748" s="156" t="s">
        <v>135</v>
      </c>
    </row>
    <row r="749" spans="2:65" s="14" customFormat="1" ht="10.199999999999999">
      <c r="B749" s="162"/>
      <c r="D749" s="149" t="s">
        <v>144</v>
      </c>
      <c r="E749" s="163" t="s">
        <v>1</v>
      </c>
      <c r="F749" s="164" t="s">
        <v>147</v>
      </c>
      <c r="H749" s="165">
        <v>74.97</v>
      </c>
      <c r="I749" s="166"/>
      <c r="L749" s="162"/>
      <c r="M749" s="167"/>
      <c r="T749" s="168"/>
      <c r="AT749" s="163" t="s">
        <v>144</v>
      </c>
      <c r="AU749" s="163" t="s">
        <v>82</v>
      </c>
      <c r="AV749" s="14" t="s">
        <v>142</v>
      </c>
      <c r="AW749" s="14" t="s">
        <v>30</v>
      </c>
      <c r="AX749" s="14" t="s">
        <v>80</v>
      </c>
      <c r="AY749" s="163" t="s">
        <v>135</v>
      </c>
    </row>
    <row r="750" spans="2:65" s="1" customFormat="1" ht="24.15" customHeight="1">
      <c r="B750" s="133"/>
      <c r="C750" s="134" t="s">
        <v>1021</v>
      </c>
      <c r="D750" s="134" t="s">
        <v>138</v>
      </c>
      <c r="E750" s="135" t="s">
        <v>1022</v>
      </c>
      <c r="F750" s="136" t="s">
        <v>1023</v>
      </c>
      <c r="G750" s="137" t="s">
        <v>150</v>
      </c>
      <c r="H750" s="138">
        <v>74.97</v>
      </c>
      <c r="I750" s="139"/>
      <c r="J750" s="140">
        <f>ROUND(I750*H750,2)</f>
        <v>0</v>
      </c>
      <c r="K750" s="141"/>
      <c r="L750" s="32"/>
      <c r="M750" s="142" t="s">
        <v>1</v>
      </c>
      <c r="N750" s="143" t="s">
        <v>38</v>
      </c>
      <c r="P750" s="144">
        <f>O750*H750</f>
        <v>0</v>
      </c>
      <c r="Q750" s="144">
        <v>7.1000000000000002E-4</v>
      </c>
      <c r="R750" s="144">
        <f>Q750*H750</f>
        <v>5.3228700000000004E-2</v>
      </c>
      <c r="S750" s="144">
        <v>0</v>
      </c>
      <c r="T750" s="145">
        <f>S750*H750</f>
        <v>0</v>
      </c>
      <c r="AR750" s="146" t="s">
        <v>188</v>
      </c>
      <c r="AT750" s="146" t="s">
        <v>138</v>
      </c>
      <c r="AU750" s="146" t="s">
        <v>82</v>
      </c>
      <c r="AY750" s="17" t="s">
        <v>135</v>
      </c>
      <c r="BE750" s="147">
        <f>IF(N750="základní",J750,0)</f>
        <v>0</v>
      </c>
      <c r="BF750" s="147">
        <f>IF(N750="snížená",J750,0)</f>
        <v>0</v>
      </c>
      <c r="BG750" s="147">
        <f>IF(N750="zákl. přenesená",J750,0)</f>
        <v>0</v>
      </c>
      <c r="BH750" s="147">
        <f>IF(N750="sníž. přenesená",J750,0)</f>
        <v>0</v>
      </c>
      <c r="BI750" s="147">
        <f>IF(N750="nulová",J750,0)</f>
        <v>0</v>
      </c>
      <c r="BJ750" s="17" t="s">
        <v>80</v>
      </c>
      <c r="BK750" s="147">
        <f>ROUND(I750*H750,2)</f>
        <v>0</v>
      </c>
      <c r="BL750" s="17" t="s">
        <v>188</v>
      </c>
      <c r="BM750" s="146" t="s">
        <v>1024</v>
      </c>
    </row>
    <row r="751" spans="2:65" s="12" customFormat="1" ht="10.199999999999999">
      <c r="B751" s="148"/>
      <c r="D751" s="149" t="s">
        <v>144</v>
      </c>
      <c r="E751" s="150" t="s">
        <v>1</v>
      </c>
      <c r="F751" s="151" t="s">
        <v>412</v>
      </c>
      <c r="H751" s="150" t="s">
        <v>1</v>
      </c>
      <c r="I751" s="152"/>
      <c r="L751" s="148"/>
      <c r="M751" s="153"/>
      <c r="T751" s="154"/>
      <c r="AT751" s="150" t="s">
        <v>144</v>
      </c>
      <c r="AU751" s="150" t="s">
        <v>82</v>
      </c>
      <c r="AV751" s="12" t="s">
        <v>80</v>
      </c>
      <c r="AW751" s="12" t="s">
        <v>30</v>
      </c>
      <c r="AX751" s="12" t="s">
        <v>73</v>
      </c>
      <c r="AY751" s="150" t="s">
        <v>135</v>
      </c>
    </row>
    <row r="752" spans="2:65" s="13" customFormat="1" ht="10.199999999999999">
      <c r="B752" s="155"/>
      <c r="D752" s="149" t="s">
        <v>144</v>
      </c>
      <c r="E752" s="156" t="s">
        <v>1</v>
      </c>
      <c r="F752" s="157" t="s">
        <v>587</v>
      </c>
      <c r="H752" s="158">
        <v>71.91</v>
      </c>
      <c r="I752" s="159"/>
      <c r="L752" s="155"/>
      <c r="M752" s="160"/>
      <c r="T752" s="161"/>
      <c r="AT752" s="156" t="s">
        <v>144</v>
      </c>
      <c r="AU752" s="156" t="s">
        <v>82</v>
      </c>
      <c r="AV752" s="13" t="s">
        <v>82</v>
      </c>
      <c r="AW752" s="13" t="s">
        <v>30</v>
      </c>
      <c r="AX752" s="13" t="s">
        <v>73</v>
      </c>
      <c r="AY752" s="156" t="s">
        <v>135</v>
      </c>
    </row>
    <row r="753" spans="2:65" s="13" customFormat="1" ht="10.199999999999999">
      <c r="B753" s="155"/>
      <c r="D753" s="149" t="s">
        <v>144</v>
      </c>
      <c r="E753" s="156" t="s">
        <v>1</v>
      </c>
      <c r="F753" s="157" t="s">
        <v>588</v>
      </c>
      <c r="H753" s="158">
        <v>3.06</v>
      </c>
      <c r="I753" s="159"/>
      <c r="L753" s="155"/>
      <c r="M753" s="160"/>
      <c r="T753" s="161"/>
      <c r="AT753" s="156" t="s">
        <v>144</v>
      </c>
      <c r="AU753" s="156" t="s">
        <v>82</v>
      </c>
      <c r="AV753" s="13" t="s">
        <v>82</v>
      </c>
      <c r="AW753" s="13" t="s">
        <v>30</v>
      </c>
      <c r="AX753" s="13" t="s">
        <v>73</v>
      </c>
      <c r="AY753" s="156" t="s">
        <v>135</v>
      </c>
    </row>
    <row r="754" spans="2:65" s="14" customFormat="1" ht="10.199999999999999">
      <c r="B754" s="162"/>
      <c r="D754" s="149" t="s">
        <v>144</v>
      </c>
      <c r="E754" s="163" t="s">
        <v>1</v>
      </c>
      <c r="F754" s="164" t="s">
        <v>147</v>
      </c>
      <c r="H754" s="165">
        <v>74.97</v>
      </c>
      <c r="I754" s="166"/>
      <c r="L754" s="162"/>
      <c r="M754" s="167"/>
      <c r="T754" s="168"/>
      <c r="AT754" s="163" t="s">
        <v>144</v>
      </c>
      <c r="AU754" s="163" t="s">
        <v>82</v>
      </c>
      <c r="AV754" s="14" t="s">
        <v>142</v>
      </c>
      <c r="AW754" s="14" t="s">
        <v>30</v>
      </c>
      <c r="AX754" s="14" t="s">
        <v>80</v>
      </c>
      <c r="AY754" s="163" t="s">
        <v>135</v>
      </c>
    </row>
    <row r="755" spans="2:65" s="1" customFormat="1" ht="24.15" customHeight="1">
      <c r="B755" s="133"/>
      <c r="C755" s="134" t="s">
        <v>828</v>
      </c>
      <c r="D755" s="134" t="s">
        <v>138</v>
      </c>
      <c r="E755" s="135" t="s">
        <v>1025</v>
      </c>
      <c r="F755" s="136" t="s">
        <v>1026</v>
      </c>
      <c r="G755" s="137" t="s">
        <v>150</v>
      </c>
      <c r="H755" s="138">
        <v>74.97</v>
      </c>
      <c r="I755" s="139"/>
      <c r="J755" s="140">
        <f>ROUND(I755*H755,2)</f>
        <v>0</v>
      </c>
      <c r="K755" s="141"/>
      <c r="L755" s="32"/>
      <c r="M755" s="142" t="s">
        <v>1</v>
      </c>
      <c r="N755" s="143" t="s">
        <v>38</v>
      </c>
      <c r="P755" s="144">
        <f>O755*H755</f>
        <v>0</v>
      </c>
      <c r="Q755" s="144">
        <v>2.9999999999999997E-4</v>
      </c>
      <c r="R755" s="144">
        <f>Q755*H755</f>
        <v>2.2490999999999997E-2</v>
      </c>
      <c r="S755" s="144">
        <v>0</v>
      </c>
      <c r="T755" s="145">
        <f>S755*H755</f>
        <v>0</v>
      </c>
      <c r="AR755" s="146" t="s">
        <v>188</v>
      </c>
      <c r="AT755" s="146" t="s">
        <v>138</v>
      </c>
      <c r="AU755" s="146" t="s">
        <v>82</v>
      </c>
      <c r="AY755" s="17" t="s">
        <v>135</v>
      </c>
      <c r="BE755" s="147">
        <f>IF(N755="základní",J755,0)</f>
        <v>0</v>
      </c>
      <c r="BF755" s="147">
        <f>IF(N755="snížená",J755,0)</f>
        <v>0</v>
      </c>
      <c r="BG755" s="147">
        <f>IF(N755="zákl. přenesená",J755,0)</f>
        <v>0</v>
      </c>
      <c r="BH755" s="147">
        <f>IF(N755="sníž. přenesená",J755,0)</f>
        <v>0</v>
      </c>
      <c r="BI755" s="147">
        <f>IF(N755="nulová",J755,0)</f>
        <v>0</v>
      </c>
      <c r="BJ755" s="17" t="s">
        <v>80</v>
      </c>
      <c r="BK755" s="147">
        <f>ROUND(I755*H755,2)</f>
        <v>0</v>
      </c>
      <c r="BL755" s="17" t="s">
        <v>188</v>
      </c>
      <c r="BM755" s="146" t="s">
        <v>1027</v>
      </c>
    </row>
    <row r="756" spans="2:65" s="12" customFormat="1" ht="10.199999999999999">
      <c r="B756" s="148"/>
      <c r="D756" s="149" t="s">
        <v>144</v>
      </c>
      <c r="E756" s="150" t="s">
        <v>1</v>
      </c>
      <c r="F756" s="151" t="s">
        <v>412</v>
      </c>
      <c r="H756" s="150" t="s">
        <v>1</v>
      </c>
      <c r="I756" s="152"/>
      <c r="L756" s="148"/>
      <c r="M756" s="153"/>
      <c r="T756" s="154"/>
      <c r="AT756" s="150" t="s">
        <v>144</v>
      </c>
      <c r="AU756" s="150" t="s">
        <v>82</v>
      </c>
      <c r="AV756" s="12" t="s">
        <v>80</v>
      </c>
      <c r="AW756" s="12" t="s">
        <v>30</v>
      </c>
      <c r="AX756" s="12" t="s">
        <v>73</v>
      </c>
      <c r="AY756" s="150" t="s">
        <v>135</v>
      </c>
    </row>
    <row r="757" spans="2:65" s="13" customFormat="1" ht="10.199999999999999">
      <c r="B757" s="155"/>
      <c r="D757" s="149" t="s">
        <v>144</v>
      </c>
      <c r="E757" s="156" t="s">
        <v>1</v>
      </c>
      <c r="F757" s="157" t="s">
        <v>587</v>
      </c>
      <c r="H757" s="158">
        <v>71.91</v>
      </c>
      <c r="I757" s="159"/>
      <c r="L757" s="155"/>
      <c r="M757" s="160"/>
      <c r="T757" s="161"/>
      <c r="AT757" s="156" t="s">
        <v>144</v>
      </c>
      <c r="AU757" s="156" t="s">
        <v>82</v>
      </c>
      <c r="AV757" s="13" t="s">
        <v>82</v>
      </c>
      <c r="AW757" s="13" t="s">
        <v>30</v>
      </c>
      <c r="AX757" s="13" t="s">
        <v>73</v>
      </c>
      <c r="AY757" s="156" t="s">
        <v>135</v>
      </c>
    </row>
    <row r="758" spans="2:65" s="13" customFormat="1" ht="10.199999999999999">
      <c r="B758" s="155"/>
      <c r="D758" s="149" t="s">
        <v>144</v>
      </c>
      <c r="E758" s="156" t="s">
        <v>1</v>
      </c>
      <c r="F758" s="157" t="s">
        <v>588</v>
      </c>
      <c r="H758" s="158">
        <v>3.06</v>
      </c>
      <c r="I758" s="159"/>
      <c r="L758" s="155"/>
      <c r="M758" s="160"/>
      <c r="T758" s="161"/>
      <c r="AT758" s="156" t="s">
        <v>144</v>
      </c>
      <c r="AU758" s="156" t="s">
        <v>82</v>
      </c>
      <c r="AV758" s="13" t="s">
        <v>82</v>
      </c>
      <c r="AW758" s="13" t="s">
        <v>30</v>
      </c>
      <c r="AX758" s="13" t="s">
        <v>73</v>
      </c>
      <c r="AY758" s="156" t="s">
        <v>135</v>
      </c>
    </row>
    <row r="759" spans="2:65" s="14" customFormat="1" ht="10.199999999999999">
      <c r="B759" s="162"/>
      <c r="D759" s="149" t="s">
        <v>144</v>
      </c>
      <c r="E759" s="163" t="s">
        <v>1</v>
      </c>
      <c r="F759" s="164" t="s">
        <v>147</v>
      </c>
      <c r="H759" s="165">
        <v>74.97</v>
      </c>
      <c r="I759" s="166"/>
      <c r="L759" s="162"/>
      <c r="M759" s="167"/>
      <c r="T759" s="168"/>
      <c r="AT759" s="163" t="s">
        <v>144</v>
      </c>
      <c r="AU759" s="163" t="s">
        <v>82</v>
      </c>
      <c r="AV759" s="14" t="s">
        <v>142</v>
      </c>
      <c r="AW759" s="14" t="s">
        <v>30</v>
      </c>
      <c r="AX759" s="14" t="s">
        <v>80</v>
      </c>
      <c r="AY759" s="163" t="s">
        <v>135</v>
      </c>
    </row>
    <row r="760" spans="2:65" s="1" customFormat="1" ht="24.15" customHeight="1">
      <c r="B760" s="133"/>
      <c r="C760" s="134" t="s">
        <v>1028</v>
      </c>
      <c r="D760" s="134" t="s">
        <v>138</v>
      </c>
      <c r="E760" s="135" t="s">
        <v>1029</v>
      </c>
      <c r="F760" s="136" t="s">
        <v>1030</v>
      </c>
      <c r="G760" s="137" t="s">
        <v>238</v>
      </c>
      <c r="H760" s="138">
        <v>7.5999999999999998E-2</v>
      </c>
      <c r="I760" s="139"/>
      <c r="J760" s="140">
        <f>ROUND(I760*H760,2)</f>
        <v>0</v>
      </c>
      <c r="K760" s="141"/>
      <c r="L760" s="32"/>
      <c r="M760" s="142" t="s">
        <v>1</v>
      </c>
      <c r="N760" s="143" t="s">
        <v>38</v>
      </c>
      <c r="P760" s="144">
        <f>O760*H760</f>
        <v>0</v>
      </c>
      <c r="Q760" s="144">
        <v>0</v>
      </c>
      <c r="R760" s="144">
        <f>Q760*H760</f>
        <v>0</v>
      </c>
      <c r="S760" s="144">
        <v>0</v>
      </c>
      <c r="T760" s="145">
        <f>S760*H760</f>
        <v>0</v>
      </c>
      <c r="AR760" s="146" t="s">
        <v>188</v>
      </c>
      <c r="AT760" s="146" t="s">
        <v>138</v>
      </c>
      <c r="AU760" s="146" t="s">
        <v>82</v>
      </c>
      <c r="AY760" s="17" t="s">
        <v>135</v>
      </c>
      <c r="BE760" s="147">
        <f>IF(N760="základní",J760,0)</f>
        <v>0</v>
      </c>
      <c r="BF760" s="147">
        <f>IF(N760="snížená",J760,0)</f>
        <v>0</v>
      </c>
      <c r="BG760" s="147">
        <f>IF(N760="zákl. přenesená",J760,0)</f>
        <v>0</v>
      </c>
      <c r="BH760" s="147">
        <f>IF(N760="sníž. přenesená",J760,0)</f>
        <v>0</v>
      </c>
      <c r="BI760" s="147">
        <f>IF(N760="nulová",J760,0)</f>
        <v>0</v>
      </c>
      <c r="BJ760" s="17" t="s">
        <v>80</v>
      </c>
      <c r="BK760" s="147">
        <f>ROUND(I760*H760,2)</f>
        <v>0</v>
      </c>
      <c r="BL760" s="17" t="s">
        <v>188</v>
      </c>
      <c r="BM760" s="146" t="s">
        <v>1031</v>
      </c>
    </row>
    <row r="761" spans="2:65" s="11" customFormat="1" ht="22.8" customHeight="1">
      <c r="B761" s="121"/>
      <c r="D761" s="122" t="s">
        <v>72</v>
      </c>
      <c r="E761" s="131" t="s">
        <v>1032</v>
      </c>
      <c r="F761" s="131" t="s">
        <v>1033</v>
      </c>
      <c r="I761" s="124"/>
      <c r="J761" s="132">
        <f>BK761</f>
        <v>0</v>
      </c>
      <c r="L761" s="121"/>
      <c r="M761" s="126"/>
      <c r="P761" s="127">
        <f>SUM(P762:P781)</f>
        <v>0</v>
      </c>
      <c r="R761" s="127">
        <f>SUM(R762:R781)</f>
        <v>0.1326618</v>
      </c>
      <c r="T761" s="128">
        <f>SUM(T762:T781)</f>
        <v>0</v>
      </c>
      <c r="AR761" s="122" t="s">
        <v>82</v>
      </c>
      <c r="AT761" s="129" t="s">
        <v>72</v>
      </c>
      <c r="AU761" s="129" t="s">
        <v>80</v>
      </c>
      <c r="AY761" s="122" t="s">
        <v>135</v>
      </c>
      <c r="BK761" s="130">
        <f>SUM(BK762:BK781)</f>
        <v>0</v>
      </c>
    </row>
    <row r="762" spans="2:65" s="1" customFormat="1" ht="16.5" customHeight="1">
      <c r="B762" s="133"/>
      <c r="C762" s="134" t="s">
        <v>831</v>
      </c>
      <c r="D762" s="134" t="s">
        <v>138</v>
      </c>
      <c r="E762" s="135" t="s">
        <v>1034</v>
      </c>
      <c r="F762" s="136" t="s">
        <v>1035</v>
      </c>
      <c r="G762" s="137" t="s">
        <v>150</v>
      </c>
      <c r="H762" s="138">
        <v>73.700999999999993</v>
      </c>
      <c r="I762" s="139"/>
      <c r="J762" s="140">
        <f>ROUND(I762*H762,2)</f>
        <v>0</v>
      </c>
      <c r="K762" s="141"/>
      <c r="L762" s="32"/>
      <c r="M762" s="142" t="s">
        <v>1</v>
      </c>
      <c r="N762" s="143" t="s">
        <v>38</v>
      </c>
      <c r="P762" s="144">
        <f>O762*H762</f>
        <v>0</v>
      </c>
      <c r="Q762" s="144">
        <v>0</v>
      </c>
      <c r="R762" s="144">
        <f>Q762*H762</f>
        <v>0</v>
      </c>
      <c r="S762" s="144">
        <v>0</v>
      </c>
      <c r="T762" s="145">
        <f>S762*H762</f>
        <v>0</v>
      </c>
      <c r="AR762" s="146" t="s">
        <v>188</v>
      </c>
      <c r="AT762" s="146" t="s">
        <v>138</v>
      </c>
      <c r="AU762" s="146" t="s">
        <v>82</v>
      </c>
      <c r="AY762" s="17" t="s">
        <v>135</v>
      </c>
      <c r="BE762" s="147">
        <f>IF(N762="základní",J762,0)</f>
        <v>0</v>
      </c>
      <c r="BF762" s="147">
        <f>IF(N762="snížená",J762,0)</f>
        <v>0</v>
      </c>
      <c r="BG762" s="147">
        <f>IF(N762="zákl. přenesená",J762,0)</f>
        <v>0</v>
      </c>
      <c r="BH762" s="147">
        <f>IF(N762="sníž. přenesená",J762,0)</f>
        <v>0</v>
      </c>
      <c r="BI762" s="147">
        <f>IF(N762="nulová",J762,0)</f>
        <v>0</v>
      </c>
      <c r="BJ762" s="17" t="s">
        <v>80</v>
      </c>
      <c r="BK762" s="147">
        <f>ROUND(I762*H762,2)</f>
        <v>0</v>
      </c>
      <c r="BL762" s="17" t="s">
        <v>188</v>
      </c>
      <c r="BM762" s="146" t="s">
        <v>1036</v>
      </c>
    </row>
    <row r="763" spans="2:65" s="13" customFormat="1" ht="10.199999999999999">
      <c r="B763" s="155"/>
      <c r="D763" s="149" t="s">
        <v>144</v>
      </c>
      <c r="E763" s="156" t="s">
        <v>1</v>
      </c>
      <c r="F763" s="157" t="s">
        <v>310</v>
      </c>
      <c r="H763" s="158">
        <v>73.700999999999993</v>
      </c>
      <c r="I763" s="159"/>
      <c r="L763" s="155"/>
      <c r="M763" s="160"/>
      <c r="T763" s="161"/>
      <c r="AT763" s="156" t="s">
        <v>144</v>
      </c>
      <c r="AU763" s="156" t="s">
        <v>82</v>
      </c>
      <c r="AV763" s="13" t="s">
        <v>82</v>
      </c>
      <c r="AW763" s="13" t="s">
        <v>30</v>
      </c>
      <c r="AX763" s="13" t="s">
        <v>80</v>
      </c>
      <c r="AY763" s="156" t="s">
        <v>135</v>
      </c>
    </row>
    <row r="764" spans="2:65" s="1" customFormat="1" ht="16.5" customHeight="1">
      <c r="B764" s="133"/>
      <c r="C764" s="134" t="s">
        <v>1037</v>
      </c>
      <c r="D764" s="134" t="s">
        <v>138</v>
      </c>
      <c r="E764" s="135" t="s">
        <v>1038</v>
      </c>
      <c r="F764" s="136" t="s">
        <v>1039</v>
      </c>
      <c r="G764" s="137" t="s">
        <v>150</v>
      </c>
      <c r="H764" s="138">
        <v>73.700999999999993</v>
      </c>
      <c r="I764" s="139"/>
      <c r="J764" s="140">
        <f>ROUND(I764*H764,2)</f>
        <v>0</v>
      </c>
      <c r="K764" s="141"/>
      <c r="L764" s="32"/>
      <c r="M764" s="142" t="s">
        <v>1</v>
      </c>
      <c r="N764" s="143" t="s">
        <v>38</v>
      </c>
      <c r="P764" s="144">
        <f>O764*H764</f>
        <v>0</v>
      </c>
      <c r="Q764" s="144">
        <v>2.9999999999999997E-4</v>
      </c>
      <c r="R764" s="144">
        <f>Q764*H764</f>
        <v>2.2110299999999996E-2</v>
      </c>
      <c r="S764" s="144">
        <v>0</v>
      </c>
      <c r="T764" s="145">
        <f>S764*H764</f>
        <v>0</v>
      </c>
      <c r="AR764" s="146" t="s">
        <v>188</v>
      </c>
      <c r="AT764" s="146" t="s">
        <v>138</v>
      </c>
      <c r="AU764" s="146" t="s">
        <v>82</v>
      </c>
      <c r="AY764" s="17" t="s">
        <v>135</v>
      </c>
      <c r="BE764" s="147">
        <f>IF(N764="základní",J764,0)</f>
        <v>0</v>
      </c>
      <c r="BF764" s="147">
        <f>IF(N764="snížená",J764,0)</f>
        <v>0</v>
      </c>
      <c r="BG764" s="147">
        <f>IF(N764="zákl. přenesená",J764,0)</f>
        <v>0</v>
      </c>
      <c r="BH764" s="147">
        <f>IF(N764="sníž. přenesená",J764,0)</f>
        <v>0</v>
      </c>
      <c r="BI764" s="147">
        <f>IF(N764="nulová",J764,0)</f>
        <v>0</v>
      </c>
      <c r="BJ764" s="17" t="s">
        <v>80</v>
      </c>
      <c r="BK764" s="147">
        <f>ROUND(I764*H764,2)</f>
        <v>0</v>
      </c>
      <c r="BL764" s="17" t="s">
        <v>188</v>
      </c>
      <c r="BM764" s="146" t="s">
        <v>1040</v>
      </c>
    </row>
    <row r="765" spans="2:65" s="13" customFormat="1" ht="10.199999999999999">
      <c r="B765" s="155"/>
      <c r="D765" s="149" t="s">
        <v>144</v>
      </c>
      <c r="E765" s="156" t="s">
        <v>1</v>
      </c>
      <c r="F765" s="157" t="s">
        <v>310</v>
      </c>
      <c r="H765" s="158">
        <v>73.700999999999993</v>
      </c>
      <c r="I765" s="159"/>
      <c r="L765" s="155"/>
      <c r="M765" s="160"/>
      <c r="T765" s="161"/>
      <c r="AT765" s="156" t="s">
        <v>144</v>
      </c>
      <c r="AU765" s="156" t="s">
        <v>82</v>
      </c>
      <c r="AV765" s="13" t="s">
        <v>82</v>
      </c>
      <c r="AW765" s="13" t="s">
        <v>30</v>
      </c>
      <c r="AX765" s="13" t="s">
        <v>80</v>
      </c>
      <c r="AY765" s="156" t="s">
        <v>135</v>
      </c>
    </row>
    <row r="766" spans="2:65" s="1" customFormat="1" ht="24.15" customHeight="1">
      <c r="B766" s="133"/>
      <c r="C766" s="134" t="s">
        <v>844</v>
      </c>
      <c r="D766" s="134" t="s">
        <v>138</v>
      </c>
      <c r="E766" s="135" t="s">
        <v>1041</v>
      </c>
      <c r="F766" s="136" t="s">
        <v>1042</v>
      </c>
      <c r="G766" s="137" t="s">
        <v>150</v>
      </c>
      <c r="H766" s="138">
        <v>73.700999999999993</v>
      </c>
      <c r="I766" s="139"/>
      <c r="J766" s="140">
        <f>ROUND(I766*H766,2)</f>
        <v>0</v>
      </c>
      <c r="K766" s="141"/>
      <c r="L766" s="32"/>
      <c r="M766" s="142" t="s">
        <v>1</v>
      </c>
      <c r="N766" s="143" t="s">
        <v>38</v>
      </c>
      <c r="P766" s="144">
        <f>O766*H766</f>
        <v>0</v>
      </c>
      <c r="Q766" s="144">
        <v>1.5E-3</v>
      </c>
      <c r="R766" s="144">
        <f>Q766*H766</f>
        <v>0.1105515</v>
      </c>
      <c r="S766" s="144">
        <v>0</v>
      </c>
      <c r="T766" s="145">
        <f>S766*H766</f>
        <v>0</v>
      </c>
      <c r="AR766" s="146" t="s">
        <v>188</v>
      </c>
      <c r="AT766" s="146" t="s">
        <v>138</v>
      </c>
      <c r="AU766" s="146" t="s">
        <v>82</v>
      </c>
      <c r="AY766" s="17" t="s">
        <v>135</v>
      </c>
      <c r="BE766" s="147">
        <f>IF(N766="základní",J766,0)</f>
        <v>0</v>
      </c>
      <c r="BF766" s="147">
        <f>IF(N766="snížená",J766,0)</f>
        <v>0</v>
      </c>
      <c r="BG766" s="147">
        <f>IF(N766="zákl. přenesená",J766,0)</f>
        <v>0</v>
      </c>
      <c r="BH766" s="147">
        <f>IF(N766="sníž. přenesená",J766,0)</f>
        <v>0</v>
      </c>
      <c r="BI766" s="147">
        <f>IF(N766="nulová",J766,0)</f>
        <v>0</v>
      </c>
      <c r="BJ766" s="17" t="s">
        <v>80</v>
      </c>
      <c r="BK766" s="147">
        <f>ROUND(I766*H766,2)</f>
        <v>0</v>
      </c>
      <c r="BL766" s="17" t="s">
        <v>188</v>
      </c>
      <c r="BM766" s="146" t="s">
        <v>1043</v>
      </c>
    </row>
    <row r="767" spans="2:65" s="13" customFormat="1" ht="10.199999999999999">
      <c r="B767" s="155"/>
      <c r="D767" s="149" t="s">
        <v>144</v>
      </c>
      <c r="E767" s="156" t="s">
        <v>1</v>
      </c>
      <c r="F767" s="157" t="s">
        <v>310</v>
      </c>
      <c r="H767" s="158">
        <v>73.700999999999993</v>
      </c>
      <c r="I767" s="159"/>
      <c r="L767" s="155"/>
      <c r="M767" s="160"/>
      <c r="T767" s="161"/>
      <c r="AT767" s="156" t="s">
        <v>144</v>
      </c>
      <c r="AU767" s="156" t="s">
        <v>82</v>
      </c>
      <c r="AV767" s="13" t="s">
        <v>82</v>
      </c>
      <c r="AW767" s="13" t="s">
        <v>30</v>
      </c>
      <c r="AX767" s="13" t="s">
        <v>80</v>
      </c>
      <c r="AY767" s="156" t="s">
        <v>135</v>
      </c>
    </row>
    <row r="768" spans="2:65" s="1" customFormat="1" ht="33" customHeight="1">
      <c r="B768" s="133"/>
      <c r="C768" s="134" t="s">
        <v>1044</v>
      </c>
      <c r="D768" s="134" t="s">
        <v>138</v>
      </c>
      <c r="E768" s="135" t="s">
        <v>1045</v>
      </c>
      <c r="F768" s="136" t="s">
        <v>1046</v>
      </c>
      <c r="G768" s="137" t="s">
        <v>150</v>
      </c>
      <c r="H768" s="138">
        <v>73.700999999999993</v>
      </c>
      <c r="I768" s="139"/>
      <c r="J768" s="140">
        <f>ROUND(I768*H768,2)</f>
        <v>0</v>
      </c>
      <c r="K768" s="141"/>
      <c r="L768" s="32"/>
      <c r="M768" s="142" t="s">
        <v>1</v>
      </c>
      <c r="N768" s="143" t="s">
        <v>38</v>
      </c>
      <c r="P768" s="144">
        <f>O768*H768</f>
        <v>0</v>
      </c>
      <c r="Q768" s="144">
        <v>0</v>
      </c>
      <c r="R768" s="144">
        <f>Q768*H768</f>
        <v>0</v>
      </c>
      <c r="S768" s="144">
        <v>0</v>
      </c>
      <c r="T768" s="145">
        <f>S768*H768</f>
        <v>0</v>
      </c>
      <c r="AR768" s="146" t="s">
        <v>188</v>
      </c>
      <c r="AT768" s="146" t="s">
        <v>138</v>
      </c>
      <c r="AU768" s="146" t="s">
        <v>82</v>
      </c>
      <c r="AY768" s="17" t="s">
        <v>135</v>
      </c>
      <c r="BE768" s="147">
        <f>IF(N768="základní",J768,0)</f>
        <v>0</v>
      </c>
      <c r="BF768" s="147">
        <f>IF(N768="snížená",J768,0)</f>
        <v>0</v>
      </c>
      <c r="BG768" s="147">
        <f>IF(N768="zákl. přenesená",J768,0)</f>
        <v>0</v>
      </c>
      <c r="BH768" s="147">
        <f>IF(N768="sníž. přenesená",J768,0)</f>
        <v>0</v>
      </c>
      <c r="BI768" s="147">
        <f>IF(N768="nulová",J768,0)</f>
        <v>0</v>
      </c>
      <c r="BJ768" s="17" t="s">
        <v>80</v>
      </c>
      <c r="BK768" s="147">
        <f>ROUND(I768*H768,2)</f>
        <v>0</v>
      </c>
      <c r="BL768" s="17" t="s">
        <v>188</v>
      </c>
      <c r="BM768" s="146" t="s">
        <v>1047</v>
      </c>
    </row>
    <row r="769" spans="2:65" s="12" customFormat="1" ht="10.199999999999999">
      <c r="B769" s="148"/>
      <c r="D769" s="149" t="s">
        <v>144</v>
      </c>
      <c r="E769" s="150" t="s">
        <v>1</v>
      </c>
      <c r="F769" s="151" t="s">
        <v>412</v>
      </c>
      <c r="H769" s="150" t="s">
        <v>1</v>
      </c>
      <c r="I769" s="152"/>
      <c r="L769" s="148"/>
      <c r="M769" s="153"/>
      <c r="T769" s="154"/>
      <c r="AT769" s="150" t="s">
        <v>144</v>
      </c>
      <c r="AU769" s="150" t="s">
        <v>82</v>
      </c>
      <c r="AV769" s="12" t="s">
        <v>80</v>
      </c>
      <c r="AW769" s="12" t="s">
        <v>30</v>
      </c>
      <c r="AX769" s="12" t="s">
        <v>73</v>
      </c>
      <c r="AY769" s="150" t="s">
        <v>135</v>
      </c>
    </row>
    <row r="770" spans="2:65" s="13" customFormat="1" ht="10.199999999999999">
      <c r="B770" s="155"/>
      <c r="D770" s="149" t="s">
        <v>144</v>
      </c>
      <c r="E770" s="156" t="s">
        <v>1</v>
      </c>
      <c r="F770" s="157" t="s">
        <v>450</v>
      </c>
      <c r="H770" s="158">
        <v>12.06</v>
      </c>
      <c r="I770" s="159"/>
      <c r="L770" s="155"/>
      <c r="M770" s="160"/>
      <c r="T770" s="161"/>
      <c r="AT770" s="156" t="s">
        <v>144</v>
      </c>
      <c r="AU770" s="156" t="s">
        <v>82</v>
      </c>
      <c r="AV770" s="13" t="s">
        <v>82</v>
      </c>
      <c r="AW770" s="13" t="s">
        <v>30</v>
      </c>
      <c r="AX770" s="13" t="s">
        <v>73</v>
      </c>
      <c r="AY770" s="156" t="s">
        <v>135</v>
      </c>
    </row>
    <row r="771" spans="2:65" s="13" customFormat="1" ht="20.399999999999999">
      <c r="B771" s="155"/>
      <c r="D771" s="149" t="s">
        <v>144</v>
      </c>
      <c r="E771" s="156" t="s">
        <v>1</v>
      </c>
      <c r="F771" s="157" t="s">
        <v>451</v>
      </c>
      <c r="H771" s="158">
        <v>12.007</v>
      </c>
      <c r="I771" s="159"/>
      <c r="L771" s="155"/>
      <c r="M771" s="160"/>
      <c r="T771" s="161"/>
      <c r="AT771" s="156" t="s">
        <v>144</v>
      </c>
      <c r="AU771" s="156" t="s">
        <v>82</v>
      </c>
      <c r="AV771" s="13" t="s">
        <v>82</v>
      </c>
      <c r="AW771" s="13" t="s">
        <v>30</v>
      </c>
      <c r="AX771" s="13" t="s">
        <v>73</v>
      </c>
      <c r="AY771" s="156" t="s">
        <v>135</v>
      </c>
    </row>
    <row r="772" spans="2:65" s="13" customFormat="1" ht="10.199999999999999">
      <c r="B772" s="155"/>
      <c r="D772" s="149" t="s">
        <v>144</v>
      </c>
      <c r="E772" s="156" t="s">
        <v>1</v>
      </c>
      <c r="F772" s="157" t="s">
        <v>452</v>
      </c>
      <c r="H772" s="158">
        <v>7.65</v>
      </c>
      <c r="I772" s="159"/>
      <c r="L772" s="155"/>
      <c r="M772" s="160"/>
      <c r="T772" s="161"/>
      <c r="AT772" s="156" t="s">
        <v>144</v>
      </c>
      <c r="AU772" s="156" t="s">
        <v>82</v>
      </c>
      <c r="AV772" s="13" t="s">
        <v>82</v>
      </c>
      <c r="AW772" s="13" t="s">
        <v>30</v>
      </c>
      <c r="AX772" s="13" t="s">
        <v>73</v>
      </c>
      <c r="AY772" s="156" t="s">
        <v>135</v>
      </c>
    </row>
    <row r="773" spans="2:65" s="13" customFormat="1" ht="20.399999999999999">
      <c r="B773" s="155"/>
      <c r="D773" s="149" t="s">
        <v>144</v>
      </c>
      <c r="E773" s="156" t="s">
        <v>1</v>
      </c>
      <c r="F773" s="157" t="s">
        <v>453</v>
      </c>
      <c r="H773" s="158">
        <v>15.073</v>
      </c>
      <c r="I773" s="159"/>
      <c r="L773" s="155"/>
      <c r="M773" s="160"/>
      <c r="T773" s="161"/>
      <c r="AT773" s="156" t="s">
        <v>144</v>
      </c>
      <c r="AU773" s="156" t="s">
        <v>82</v>
      </c>
      <c r="AV773" s="13" t="s">
        <v>82</v>
      </c>
      <c r="AW773" s="13" t="s">
        <v>30</v>
      </c>
      <c r="AX773" s="13" t="s">
        <v>73</v>
      </c>
      <c r="AY773" s="156" t="s">
        <v>135</v>
      </c>
    </row>
    <row r="774" spans="2:65" s="13" customFormat="1" ht="30.6">
      <c r="B774" s="155"/>
      <c r="D774" s="149" t="s">
        <v>144</v>
      </c>
      <c r="E774" s="156" t="s">
        <v>1</v>
      </c>
      <c r="F774" s="157" t="s">
        <v>454</v>
      </c>
      <c r="H774" s="158">
        <v>19.260999999999999</v>
      </c>
      <c r="I774" s="159"/>
      <c r="L774" s="155"/>
      <c r="M774" s="160"/>
      <c r="T774" s="161"/>
      <c r="AT774" s="156" t="s">
        <v>144</v>
      </c>
      <c r="AU774" s="156" t="s">
        <v>82</v>
      </c>
      <c r="AV774" s="13" t="s">
        <v>82</v>
      </c>
      <c r="AW774" s="13" t="s">
        <v>30</v>
      </c>
      <c r="AX774" s="13" t="s">
        <v>73</v>
      </c>
      <c r="AY774" s="156" t="s">
        <v>135</v>
      </c>
    </row>
    <row r="775" spans="2:65" s="13" customFormat="1" ht="10.199999999999999">
      <c r="B775" s="155"/>
      <c r="D775" s="149" t="s">
        <v>144</v>
      </c>
      <c r="E775" s="156" t="s">
        <v>1</v>
      </c>
      <c r="F775" s="157" t="s">
        <v>455</v>
      </c>
      <c r="H775" s="158">
        <v>7.65</v>
      </c>
      <c r="I775" s="159"/>
      <c r="L775" s="155"/>
      <c r="M775" s="160"/>
      <c r="T775" s="161"/>
      <c r="AT775" s="156" t="s">
        <v>144</v>
      </c>
      <c r="AU775" s="156" t="s">
        <v>82</v>
      </c>
      <c r="AV775" s="13" t="s">
        <v>82</v>
      </c>
      <c r="AW775" s="13" t="s">
        <v>30</v>
      </c>
      <c r="AX775" s="13" t="s">
        <v>73</v>
      </c>
      <c r="AY775" s="156" t="s">
        <v>135</v>
      </c>
    </row>
    <row r="776" spans="2:65" s="15" customFormat="1" ht="10.199999999999999">
      <c r="B776" s="173"/>
      <c r="D776" s="149" t="s">
        <v>144</v>
      </c>
      <c r="E776" s="174" t="s">
        <v>310</v>
      </c>
      <c r="F776" s="175" t="s">
        <v>443</v>
      </c>
      <c r="H776" s="176">
        <v>73.700999999999993</v>
      </c>
      <c r="I776" s="177"/>
      <c r="L776" s="173"/>
      <c r="M776" s="178"/>
      <c r="T776" s="179"/>
      <c r="AT776" s="174" t="s">
        <v>144</v>
      </c>
      <c r="AU776" s="174" t="s">
        <v>82</v>
      </c>
      <c r="AV776" s="15" t="s">
        <v>152</v>
      </c>
      <c r="AW776" s="15" t="s">
        <v>30</v>
      </c>
      <c r="AX776" s="15" t="s">
        <v>73</v>
      </c>
      <c r="AY776" s="174" t="s">
        <v>135</v>
      </c>
    </row>
    <row r="777" spans="2:65" s="14" customFormat="1" ht="10.199999999999999">
      <c r="B777" s="162"/>
      <c r="D777" s="149" t="s">
        <v>144</v>
      </c>
      <c r="E777" s="163" t="s">
        <v>1</v>
      </c>
      <c r="F777" s="164" t="s">
        <v>147</v>
      </c>
      <c r="H777" s="165">
        <v>73.700999999999993</v>
      </c>
      <c r="I777" s="166"/>
      <c r="L777" s="162"/>
      <c r="M777" s="167"/>
      <c r="T777" s="168"/>
      <c r="AT777" s="163" t="s">
        <v>144</v>
      </c>
      <c r="AU777" s="163" t="s">
        <v>82</v>
      </c>
      <c r="AV777" s="14" t="s">
        <v>142</v>
      </c>
      <c r="AW777" s="14" t="s">
        <v>30</v>
      </c>
      <c r="AX777" s="14" t="s">
        <v>80</v>
      </c>
      <c r="AY777" s="163" t="s">
        <v>135</v>
      </c>
    </row>
    <row r="778" spans="2:65" s="1" customFormat="1" ht="33" customHeight="1">
      <c r="B778" s="133"/>
      <c r="C778" s="180" t="s">
        <v>848</v>
      </c>
      <c r="D778" s="180" t="s">
        <v>492</v>
      </c>
      <c r="E778" s="181" t="s">
        <v>1048</v>
      </c>
      <c r="F778" s="182" t="s">
        <v>1049</v>
      </c>
      <c r="G778" s="183" t="s">
        <v>150</v>
      </c>
      <c r="H778" s="184">
        <v>81.070999999999998</v>
      </c>
      <c r="I778" s="185"/>
      <c r="J778" s="186">
        <f>ROUND(I778*H778,2)</f>
        <v>0</v>
      </c>
      <c r="K778" s="187"/>
      <c r="L778" s="188"/>
      <c r="M778" s="189" t="s">
        <v>1</v>
      </c>
      <c r="N778" s="190" t="s">
        <v>38</v>
      </c>
      <c r="P778" s="144">
        <f>O778*H778</f>
        <v>0</v>
      </c>
      <c r="Q778" s="144">
        <v>0</v>
      </c>
      <c r="R778" s="144">
        <f>Q778*H778</f>
        <v>0</v>
      </c>
      <c r="S778" s="144">
        <v>0</v>
      </c>
      <c r="T778" s="145">
        <f>S778*H778</f>
        <v>0</v>
      </c>
      <c r="AR778" s="146" t="s">
        <v>245</v>
      </c>
      <c r="AT778" s="146" t="s">
        <v>492</v>
      </c>
      <c r="AU778" s="146" t="s">
        <v>82</v>
      </c>
      <c r="AY778" s="17" t="s">
        <v>135</v>
      </c>
      <c r="BE778" s="147">
        <f>IF(N778="základní",J778,0)</f>
        <v>0</v>
      </c>
      <c r="BF778" s="147">
        <f>IF(N778="snížená",J778,0)</f>
        <v>0</v>
      </c>
      <c r="BG778" s="147">
        <f>IF(N778="zákl. přenesená",J778,0)</f>
        <v>0</v>
      </c>
      <c r="BH778" s="147">
        <f>IF(N778="sníž. přenesená",J778,0)</f>
        <v>0</v>
      </c>
      <c r="BI778" s="147">
        <f>IF(N778="nulová",J778,0)</f>
        <v>0</v>
      </c>
      <c r="BJ778" s="17" t="s">
        <v>80</v>
      </c>
      <c r="BK778" s="147">
        <f>ROUND(I778*H778,2)</f>
        <v>0</v>
      </c>
      <c r="BL778" s="17" t="s">
        <v>188</v>
      </c>
      <c r="BM778" s="146" t="s">
        <v>1050</v>
      </c>
    </row>
    <row r="779" spans="2:65" s="13" customFormat="1" ht="10.199999999999999">
      <c r="B779" s="155"/>
      <c r="D779" s="149" t="s">
        <v>144</v>
      </c>
      <c r="E779" s="156" t="s">
        <v>1</v>
      </c>
      <c r="F779" s="157" t="s">
        <v>1051</v>
      </c>
      <c r="H779" s="158">
        <v>81.070999999999998</v>
      </c>
      <c r="I779" s="159"/>
      <c r="L779" s="155"/>
      <c r="M779" s="160"/>
      <c r="T779" s="161"/>
      <c r="AT779" s="156" t="s">
        <v>144</v>
      </c>
      <c r="AU779" s="156" t="s">
        <v>82</v>
      </c>
      <c r="AV779" s="13" t="s">
        <v>82</v>
      </c>
      <c r="AW779" s="13" t="s">
        <v>30</v>
      </c>
      <c r="AX779" s="13" t="s">
        <v>73</v>
      </c>
      <c r="AY779" s="156" t="s">
        <v>135</v>
      </c>
    </row>
    <row r="780" spans="2:65" s="14" customFormat="1" ht="10.199999999999999">
      <c r="B780" s="162"/>
      <c r="D780" s="149" t="s">
        <v>144</v>
      </c>
      <c r="E780" s="163" t="s">
        <v>1</v>
      </c>
      <c r="F780" s="164" t="s">
        <v>147</v>
      </c>
      <c r="H780" s="165">
        <v>81.070999999999998</v>
      </c>
      <c r="I780" s="166"/>
      <c r="L780" s="162"/>
      <c r="M780" s="167"/>
      <c r="T780" s="168"/>
      <c r="AT780" s="163" t="s">
        <v>144</v>
      </c>
      <c r="AU780" s="163" t="s">
        <v>82</v>
      </c>
      <c r="AV780" s="14" t="s">
        <v>142</v>
      </c>
      <c r="AW780" s="14" t="s">
        <v>30</v>
      </c>
      <c r="AX780" s="14" t="s">
        <v>80</v>
      </c>
      <c r="AY780" s="163" t="s">
        <v>135</v>
      </c>
    </row>
    <row r="781" spans="2:65" s="1" customFormat="1" ht="24.15" customHeight="1">
      <c r="B781" s="133"/>
      <c r="C781" s="134" t="s">
        <v>1052</v>
      </c>
      <c r="D781" s="134" t="s">
        <v>138</v>
      </c>
      <c r="E781" s="135" t="s">
        <v>1053</v>
      </c>
      <c r="F781" s="136" t="s">
        <v>1054</v>
      </c>
      <c r="G781" s="137" t="s">
        <v>238</v>
      </c>
      <c r="H781" s="138">
        <v>0.13300000000000001</v>
      </c>
      <c r="I781" s="139"/>
      <c r="J781" s="140">
        <f>ROUND(I781*H781,2)</f>
        <v>0</v>
      </c>
      <c r="K781" s="141"/>
      <c r="L781" s="32"/>
      <c r="M781" s="142" t="s">
        <v>1</v>
      </c>
      <c r="N781" s="143" t="s">
        <v>38</v>
      </c>
      <c r="P781" s="144">
        <f>O781*H781</f>
        <v>0</v>
      </c>
      <c r="Q781" s="144">
        <v>0</v>
      </c>
      <c r="R781" s="144">
        <f>Q781*H781</f>
        <v>0</v>
      </c>
      <c r="S781" s="144">
        <v>0</v>
      </c>
      <c r="T781" s="145">
        <f>S781*H781</f>
        <v>0</v>
      </c>
      <c r="AR781" s="146" t="s">
        <v>188</v>
      </c>
      <c r="AT781" s="146" t="s">
        <v>138</v>
      </c>
      <c r="AU781" s="146" t="s">
        <v>82</v>
      </c>
      <c r="AY781" s="17" t="s">
        <v>135</v>
      </c>
      <c r="BE781" s="147">
        <f>IF(N781="základní",J781,0)</f>
        <v>0</v>
      </c>
      <c r="BF781" s="147">
        <f>IF(N781="snížená",J781,0)</f>
        <v>0</v>
      </c>
      <c r="BG781" s="147">
        <f>IF(N781="zákl. přenesená",J781,0)</f>
        <v>0</v>
      </c>
      <c r="BH781" s="147">
        <f>IF(N781="sníž. přenesená",J781,0)</f>
        <v>0</v>
      </c>
      <c r="BI781" s="147">
        <f>IF(N781="nulová",J781,0)</f>
        <v>0</v>
      </c>
      <c r="BJ781" s="17" t="s">
        <v>80</v>
      </c>
      <c r="BK781" s="147">
        <f>ROUND(I781*H781,2)</f>
        <v>0</v>
      </c>
      <c r="BL781" s="17" t="s">
        <v>188</v>
      </c>
      <c r="BM781" s="146" t="s">
        <v>1055</v>
      </c>
    </row>
    <row r="782" spans="2:65" s="11" customFormat="1" ht="22.8" customHeight="1">
      <c r="B782" s="121"/>
      <c r="D782" s="122" t="s">
        <v>72</v>
      </c>
      <c r="E782" s="131" t="s">
        <v>1056</v>
      </c>
      <c r="F782" s="131" t="s">
        <v>1057</v>
      </c>
      <c r="I782" s="124"/>
      <c r="J782" s="132">
        <f>BK782</f>
        <v>0</v>
      </c>
      <c r="L782" s="121"/>
      <c r="M782" s="126"/>
      <c r="P782" s="127">
        <f>SUM(P783:P810)</f>
        <v>0</v>
      </c>
      <c r="R782" s="127">
        <f>SUM(R783:R810)</f>
        <v>0.15404375000000001</v>
      </c>
      <c r="T782" s="128">
        <f>SUM(T783:T810)</f>
        <v>0</v>
      </c>
      <c r="AR782" s="122" t="s">
        <v>82</v>
      </c>
      <c r="AT782" s="129" t="s">
        <v>72</v>
      </c>
      <c r="AU782" s="129" t="s">
        <v>80</v>
      </c>
      <c r="AY782" s="122" t="s">
        <v>135</v>
      </c>
      <c r="BK782" s="130">
        <f>SUM(BK783:BK810)</f>
        <v>0</v>
      </c>
    </row>
    <row r="783" spans="2:65" s="1" customFormat="1" ht="24.15" customHeight="1">
      <c r="B783" s="133"/>
      <c r="C783" s="134" t="s">
        <v>853</v>
      </c>
      <c r="D783" s="134" t="s">
        <v>138</v>
      </c>
      <c r="E783" s="135" t="s">
        <v>1058</v>
      </c>
      <c r="F783" s="136" t="s">
        <v>1059</v>
      </c>
      <c r="G783" s="137" t="s">
        <v>150</v>
      </c>
      <c r="H783" s="138">
        <v>314.375</v>
      </c>
      <c r="I783" s="139"/>
      <c r="J783" s="140">
        <f>ROUND(I783*H783,2)</f>
        <v>0</v>
      </c>
      <c r="K783" s="141"/>
      <c r="L783" s="32"/>
      <c r="M783" s="142" t="s">
        <v>1</v>
      </c>
      <c r="N783" s="143" t="s">
        <v>38</v>
      </c>
      <c r="P783" s="144">
        <f>O783*H783</f>
        <v>0</v>
      </c>
      <c r="Q783" s="144">
        <v>2.0000000000000001E-4</v>
      </c>
      <c r="R783" s="144">
        <f>Q783*H783</f>
        <v>6.2875E-2</v>
      </c>
      <c r="S783" s="144">
        <v>0</v>
      </c>
      <c r="T783" s="145">
        <f>S783*H783</f>
        <v>0</v>
      </c>
      <c r="AR783" s="146" t="s">
        <v>188</v>
      </c>
      <c r="AT783" s="146" t="s">
        <v>138</v>
      </c>
      <c r="AU783" s="146" t="s">
        <v>82</v>
      </c>
      <c r="AY783" s="17" t="s">
        <v>135</v>
      </c>
      <c r="BE783" s="147">
        <f>IF(N783="základní",J783,0)</f>
        <v>0</v>
      </c>
      <c r="BF783" s="147">
        <f>IF(N783="snížená",J783,0)</f>
        <v>0</v>
      </c>
      <c r="BG783" s="147">
        <f>IF(N783="zákl. přenesená",J783,0)</f>
        <v>0</v>
      </c>
      <c r="BH783" s="147">
        <f>IF(N783="sníž. přenesená",J783,0)</f>
        <v>0</v>
      </c>
      <c r="BI783" s="147">
        <f>IF(N783="nulová",J783,0)</f>
        <v>0</v>
      </c>
      <c r="BJ783" s="17" t="s">
        <v>80</v>
      </c>
      <c r="BK783" s="147">
        <f>ROUND(I783*H783,2)</f>
        <v>0</v>
      </c>
      <c r="BL783" s="17" t="s">
        <v>188</v>
      </c>
      <c r="BM783" s="146" t="s">
        <v>1060</v>
      </c>
    </row>
    <row r="784" spans="2:65" s="12" customFormat="1" ht="10.199999999999999">
      <c r="B784" s="148"/>
      <c r="D784" s="149" t="s">
        <v>144</v>
      </c>
      <c r="E784" s="150" t="s">
        <v>1</v>
      </c>
      <c r="F784" s="151" t="s">
        <v>412</v>
      </c>
      <c r="H784" s="150" t="s">
        <v>1</v>
      </c>
      <c r="I784" s="152"/>
      <c r="L784" s="148"/>
      <c r="M784" s="153"/>
      <c r="T784" s="154"/>
      <c r="AT784" s="150" t="s">
        <v>144</v>
      </c>
      <c r="AU784" s="150" t="s">
        <v>82</v>
      </c>
      <c r="AV784" s="12" t="s">
        <v>80</v>
      </c>
      <c r="AW784" s="12" t="s">
        <v>30</v>
      </c>
      <c r="AX784" s="12" t="s">
        <v>73</v>
      </c>
      <c r="AY784" s="150" t="s">
        <v>135</v>
      </c>
    </row>
    <row r="785" spans="2:65" s="13" customFormat="1" ht="10.199999999999999">
      <c r="B785" s="155"/>
      <c r="D785" s="149" t="s">
        <v>144</v>
      </c>
      <c r="E785" s="156" t="s">
        <v>1</v>
      </c>
      <c r="F785" s="157" t="s">
        <v>1061</v>
      </c>
      <c r="H785" s="158">
        <v>15.302</v>
      </c>
      <c r="I785" s="159"/>
      <c r="L785" s="155"/>
      <c r="M785" s="160"/>
      <c r="T785" s="161"/>
      <c r="AT785" s="156" t="s">
        <v>144</v>
      </c>
      <c r="AU785" s="156" t="s">
        <v>82</v>
      </c>
      <c r="AV785" s="13" t="s">
        <v>82</v>
      </c>
      <c r="AW785" s="13" t="s">
        <v>30</v>
      </c>
      <c r="AX785" s="13" t="s">
        <v>73</v>
      </c>
      <c r="AY785" s="156" t="s">
        <v>135</v>
      </c>
    </row>
    <row r="786" spans="2:65" s="13" customFormat="1" ht="10.199999999999999">
      <c r="B786" s="155"/>
      <c r="D786" s="149" t="s">
        <v>144</v>
      </c>
      <c r="E786" s="156" t="s">
        <v>1</v>
      </c>
      <c r="F786" s="157" t="s">
        <v>1062</v>
      </c>
      <c r="H786" s="158">
        <v>31.68</v>
      </c>
      <c r="I786" s="159"/>
      <c r="L786" s="155"/>
      <c r="M786" s="160"/>
      <c r="T786" s="161"/>
      <c r="AT786" s="156" t="s">
        <v>144</v>
      </c>
      <c r="AU786" s="156" t="s">
        <v>82</v>
      </c>
      <c r="AV786" s="13" t="s">
        <v>82</v>
      </c>
      <c r="AW786" s="13" t="s">
        <v>30</v>
      </c>
      <c r="AX786" s="13" t="s">
        <v>73</v>
      </c>
      <c r="AY786" s="156" t="s">
        <v>135</v>
      </c>
    </row>
    <row r="787" spans="2:65" s="13" customFormat="1" ht="10.199999999999999">
      <c r="B787" s="155"/>
      <c r="D787" s="149" t="s">
        <v>144</v>
      </c>
      <c r="E787" s="156" t="s">
        <v>1</v>
      </c>
      <c r="F787" s="157" t="s">
        <v>1063</v>
      </c>
      <c r="H787" s="158">
        <v>81.323999999999998</v>
      </c>
      <c r="I787" s="159"/>
      <c r="L787" s="155"/>
      <c r="M787" s="160"/>
      <c r="T787" s="161"/>
      <c r="AT787" s="156" t="s">
        <v>144</v>
      </c>
      <c r="AU787" s="156" t="s">
        <v>82</v>
      </c>
      <c r="AV787" s="13" t="s">
        <v>82</v>
      </c>
      <c r="AW787" s="13" t="s">
        <v>30</v>
      </c>
      <c r="AX787" s="13" t="s">
        <v>73</v>
      </c>
      <c r="AY787" s="156" t="s">
        <v>135</v>
      </c>
    </row>
    <row r="788" spans="2:65" s="13" customFormat="1" ht="10.199999999999999">
      <c r="B788" s="155"/>
      <c r="D788" s="149" t="s">
        <v>144</v>
      </c>
      <c r="E788" s="156" t="s">
        <v>1</v>
      </c>
      <c r="F788" s="157" t="s">
        <v>1064</v>
      </c>
      <c r="H788" s="158">
        <v>7.14</v>
      </c>
      <c r="I788" s="159"/>
      <c r="L788" s="155"/>
      <c r="M788" s="160"/>
      <c r="T788" s="161"/>
      <c r="AT788" s="156" t="s">
        <v>144</v>
      </c>
      <c r="AU788" s="156" t="s">
        <v>82</v>
      </c>
      <c r="AV788" s="13" t="s">
        <v>82</v>
      </c>
      <c r="AW788" s="13" t="s">
        <v>30</v>
      </c>
      <c r="AX788" s="13" t="s">
        <v>73</v>
      </c>
      <c r="AY788" s="156" t="s">
        <v>135</v>
      </c>
    </row>
    <row r="789" spans="2:65" s="13" customFormat="1" ht="20.399999999999999">
      <c r="B789" s="155"/>
      <c r="D789" s="149" t="s">
        <v>144</v>
      </c>
      <c r="E789" s="156" t="s">
        <v>1</v>
      </c>
      <c r="F789" s="157" t="s">
        <v>1065</v>
      </c>
      <c r="H789" s="158">
        <v>6.1539999999999999</v>
      </c>
      <c r="I789" s="159"/>
      <c r="L789" s="155"/>
      <c r="M789" s="160"/>
      <c r="T789" s="161"/>
      <c r="AT789" s="156" t="s">
        <v>144</v>
      </c>
      <c r="AU789" s="156" t="s">
        <v>82</v>
      </c>
      <c r="AV789" s="13" t="s">
        <v>82</v>
      </c>
      <c r="AW789" s="13" t="s">
        <v>30</v>
      </c>
      <c r="AX789" s="13" t="s">
        <v>73</v>
      </c>
      <c r="AY789" s="156" t="s">
        <v>135</v>
      </c>
    </row>
    <row r="790" spans="2:65" s="13" customFormat="1" ht="10.199999999999999">
      <c r="B790" s="155"/>
      <c r="D790" s="149" t="s">
        <v>144</v>
      </c>
      <c r="E790" s="156" t="s">
        <v>1</v>
      </c>
      <c r="F790" s="157" t="s">
        <v>1066</v>
      </c>
      <c r="H790" s="158">
        <v>4.2930000000000001</v>
      </c>
      <c r="I790" s="159"/>
      <c r="L790" s="155"/>
      <c r="M790" s="160"/>
      <c r="T790" s="161"/>
      <c r="AT790" s="156" t="s">
        <v>144</v>
      </c>
      <c r="AU790" s="156" t="s">
        <v>82</v>
      </c>
      <c r="AV790" s="13" t="s">
        <v>82</v>
      </c>
      <c r="AW790" s="13" t="s">
        <v>30</v>
      </c>
      <c r="AX790" s="13" t="s">
        <v>73</v>
      </c>
      <c r="AY790" s="156" t="s">
        <v>135</v>
      </c>
    </row>
    <row r="791" spans="2:65" s="13" customFormat="1" ht="10.199999999999999">
      <c r="B791" s="155"/>
      <c r="D791" s="149" t="s">
        <v>144</v>
      </c>
      <c r="E791" s="156" t="s">
        <v>1</v>
      </c>
      <c r="F791" s="157" t="s">
        <v>1067</v>
      </c>
      <c r="H791" s="158">
        <v>8.5850000000000009</v>
      </c>
      <c r="I791" s="159"/>
      <c r="L791" s="155"/>
      <c r="M791" s="160"/>
      <c r="T791" s="161"/>
      <c r="AT791" s="156" t="s">
        <v>144</v>
      </c>
      <c r="AU791" s="156" t="s">
        <v>82</v>
      </c>
      <c r="AV791" s="13" t="s">
        <v>82</v>
      </c>
      <c r="AW791" s="13" t="s">
        <v>30</v>
      </c>
      <c r="AX791" s="13" t="s">
        <v>73</v>
      </c>
      <c r="AY791" s="156" t="s">
        <v>135</v>
      </c>
    </row>
    <row r="792" spans="2:65" s="13" customFormat="1" ht="20.399999999999999">
      <c r="B792" s="155"/>
      <c r="D792" s="149" t="s">
        <v>144</v>
      </c>
      <c r="E792" s="156" t="s">
        <v>1</v>
      </c>
      <c r="F792" s="157" t="s">
        <v>1068</v>
      </c>
      <c r="H792" s="158">
        <v>9.048</v>
      </c>
      <c r="I792" s="159"/>
      <c r="L792" s="155"/>
      <c r="M792" s="160"/>
      <c r="T792" s="161"/>
      <c r="AT792" s="156" t="s">
        <v>144</v>
      </c>
      <c r="AU792" s="156" t="s">
        <v>82</v>
      </c>
      <c r="AV792" s="13" t="s">
        <v>82</v>
      </c>
      <c r="AW792" s="13" t="s">
        <v>30</v>
      </c>
      <c r="AX792" s="13" t="s">
        <v>73</v>
      </c>
      <c r="AY792" s="156" t="s">
        <v>135</v>
      </c>
    </row>
    <row r="793" spans="2:65" s="13" customFormat="1" ht="10.199999999999999">
      <c r="B793" s="155"/>
      <c r="D793" s="149" t="s">
        <v>144</v>
      </c>
      <c r="E793" s="156" t="s">
        <v>1</v>
      </c>
      <c r="F793" s="157" t="s">
        <v>1069</v>
      </c>
      <c r="H793" s="158">
        <v>4.2930000000000001</v>
      </c>
      <c r="I793" s="159"/>
      <c r="L793" s="155"/>
      <c r="M793" s="160"/>
      <c r="T793" s="161"/>
      <c r="AT793" s="156" t="s">
        <v>144</v>
      </c>
      <c r="AU793" s="156" t="s">
        <v>82</v>
      </c>
      <c r="AV793" s="13" t="s">
        <v>82</v>
      </c>
      <c r="AW793" s="13" t="s">
        <v>30</v>
      </c>
      <c r="AX793" s="13" t="s">
        <v>73</v>
      </c>
      <c r="AY793" s="156" t="s">
        <v>135</v>
      </c>
    </row>
    <row r="794" spans="2:65" s="13" customFormat="1" ht="10.199999999999999">
      <c r="B794" s="155"/>
      <c r="D794" s="149" t="s">
        <v>144</v>
      </c>
      <c r="E794" s="156" t="s">
        <v>1</v>
      </c>
      <c r="F794" s="157" t="s">
        <v>1070</v>
      </c>
      <c r="H794" s="158">
        <v>121.35599999999999</v>
      </c>
      <c r="I794" s="159"/>
      <c r="L794" s="155"/>
      <c r="M794" s="160"/>
      <c r="T794" s="161"/>
      <c r="AT794" s="156" t="s">
        <v>144</v>
      </c>
      <c r="AU794" s="156" t="s">
        <v>82</v>
      </c>
      <c r="AV794" s="13" t="s">
        <v>82</v>
      </c>
      <c r="AW794" s="13" t="s">
        <v>30</v>
      </c>
      <c r="AX794" s="13" t="s">
        <v>73</v>
      </c>
      <c r="AY794" s="156" t="s">
        <v>135</v>
      </c>
    </row>
    <row r="795" spans="2:65" s="13" customFormat="1" ht="10.199999999999999">
      <c r="B795" s="155"/>
      <c r="D795" s="149" t="s">
        <v>144</v>
      </c>
      <c r="E795" s="156" t="s">
        <v>1</v>
      </c>
      <c r="F795" s="157" t="s">
        <v>1071</v>
      </c>
      <c r="H795" s="158">
        <v>25.2</v>
      </c>
      <c r="I795" s="159"/>
      <c r="L795" s="155"/>
      <c r="M795" s="160"/>
      <c r="T795" s="161"/>
      <c r="AT795" s="156" t="s">
        <v>144</v>
      </c>
      <c r="AU795" s="156" t="s">
        <v>82</v>
      </c>
      <c r="AV795" s="13" t="s">
        <v>82</v>
      </c>
      <c r="AW795" s="13" t="s">
        <v>30</v>
      </c>
      <c r="AX795" s="13" t="s">
        <v>73</v>
      </c>
      <c r="AY795" s="156" t="s">
        <v>135</v>
      </c>
    </row>
    <row r="796" spans="2:65" s="14" customFormat="1" ht="10.199999999999999">
      <c r="B796" s="162"/>
      <c r="D796" s="149" t="s">
        <v>144</v>
      </c>
      <c r="E796" s="163" t="s">
        <v>1</v>
      </c>
      <c r="F796" s="164" t="s">
        <v>147</v>
      </c>
      <c r="H796" s="165">
        <v>314.37499999999994</v>
      </c>
      <c r="I796" s="166"/>
      <c r="L796" s="162"/>
      <c r="M796" s="167"/>
      <c r="T796" s="168"/>
      <c r="AT796" s="163" t="s">
        <v>144</v>
      </c>
      <c r="AU796" s="163" t="s">
        <v>82</v>
      </c>
      <c r="AV796" s="14" t="s">
        <v>142</v>
      </c>
      <c r="AW796" s="14" t="s">
        <v>30</v>
      </c>
      <c r="AX796" s="14" t="s">
        <v>80</v>
      </c>
      <c r="AY796" s="163" t="s">
        <v>135</v>
      </c>
    </row>
    <row r="797" spans="2:65" s="1" customFormat="1" ht="24.15" customHeight="1">
      <c r="B797" s="133"/>
      <c r="C797" s="134" t="s">
        <v>1072</v>
      </c>
      <c r="D797" s="134" t="s">
        <v>138</v>
      </c>
      <c r="E797" s="135" t="s">
        <v>1073</v>
      </c>
      <c r="F797" s="136" t="s">
        <v>1074</v>
      </c>
      <c r="G797" s="137" t="s">
        <v>150</v>
      </c>
      <c r="H797" s="138">
        <v>314.375</v>
      </c>
      <c r="I797" s="139"/>
      <c r="J797" s="140">
        <f>ROUND(I797*H797,2)</f>
        <v>0</v>
      </c>
      <c r="K797" s="141"/>
      <c r="L797" s="32"/>
      <c r="M797" s="142" t="s">
        <v>1</v>
      </c>
      <c r="N797" s="143" t="s">
        <v>38</v>
      </c>
      <c r="P797" s="144">
        <f>O797*H797</f>
        <v>0</v>
      </c>
      <c r="Q797" s="144">
        <v>2.9E-4</v>
      </c>
      <c r="R797" s="144">
        <f>Q797*H797</f>
        <v>9.1168750000000007E-2</v>
      </c>
      <c r="S797" s="144">
        <v>0</v>
      </c>
      <c r="T797" s="145">
        <f>S797*H797</f>
        <v>0</v>
      </c>
      <c r="AR797" s="146" t="s">
        <v>188</v>
      </c>
      <c r="AT797" s="146" t="s">
        <v>138</v>
      </c>
      <c r="AU797" s="146" t="s">
        <v>82</v>
      </c>
      <c r="AY797" s="17" t="s">
        <v>135</v>
      </c>
      <c r="BE797" s="147">
        <f>IF(N797="základní",J797,0)</f>
        <v>0</v>
      </c>
      <c r="BF797" s="147">
        <f>IF(N797="snížená",J797,0)</f>
        <v>0</v>
      </c>
      <c r="BG797" s="147">
        <f>IF(N797="zákl. přenesená",J797,0)</f>
        <v>0</v>
      </c>
      <c r="BH797" s="147">
        <f>IF(N797="sníž. přenesená",J797,0)</f>
        <v>0</v>
      </c>
      <c r="BI797" s="147">
        <f>IF(N797="nulová",J797,0)</f>
        <v>0</v>
      </c>
      <c r="BJ797" s="17" t="s">
        <v>80</v>
      </c>
      <c r="BK797" s="147">
        <f>ROUND(I797*H797,2)</f>
        <v>0</v>
      </c>
      <c r="BL797" s="17" t="s">
        <v>188</v>
      </c>
      <c r="BM797" s="146" t="s">
        <v>1075</v>
      </c>
    </row>
    <row r="798" spans="2:65" s="12" customFormat="1" ht="10.199999999999999">
      <c r="B798" s="148"/>
      <c r="D798" s="149" t="s">
        <v>144</v>
      </c>
      <c r="E798" s="150" t="s">
        <v>1</v>
      </c>
      <c r="F798" s="151" t="s">
        <v>412</v>
      </c>
      <c r="H798" s="150" t="s">
        <v>1</v>
      </c>
      <c r="I798" s="152"/>
      <c r="L798" s="148"/>
      <c r="M798" s="153"/>
      <c r="T798" s="154"/>
      <c r="AT798" s="150" t="s">
        <v>144</v>
      </c>
      <c r="AU798" s="150" t="s">
        <v>82</v>
      </c>
      <c r="AV798" s="12" t="s">
        <v>80</v>
      </c>
      <c r="AW798" s="12" t="s">
        <v>30</v>
      </c>
      <c r="AX798" s="12" t="s">
        <v>73</v>
      </c>
      <c r="AY798" s="150" t="s">
        <v>135</v>
      </c>
    </row>
    <row r="799" spans="2:65" s="13" customFormat="1" ht="10.199999999999999">
      <c r="B799" s="155"/>
      <c r="D799" s="149" t="s">
        <v>144</v>
      </c>
      <c r="E799" s="156" t="s">
        <v>1</v>
      </c>
      <c r="F799" s="157" t="s">
        <v>1061</v>
      </c>
      <c r="H799" s="158">
        <v>15.302</v>
      </c>
      <c r="I799" s="159"/>
      <c r="L799" s="155"/>
      <c r="M799" s="160"/>
      <c r="T799" s="161"/>
      <c r="AT799" s="156" t="s">
        <v>144</v>
      </c>
      <c r="AU799" s="156" t="s">
        <v>82</v>
      </c>
      <c r="AV799" s="13" t="s">
        <v>82</v>
      </c>
      <c r="AW799" s="13" t="s">
        <v>30</v>
      </c>
      <c r="AX799" s="13" t="s">
        <v>73</v>
      </c>
      <c r="AY799" s="156" t="s">
        <v>135</v>
      </c>
    </row>
    <row r="800" spans="2:65" s="13" customFormat="1" ht="10.199999999999999">
      <c r="B800" s="155"/>
      <c r="D800" s="149" t="s">
        <v>144</v>
      </c>
      <c r="E800" s="156" t="s">
        <v>1</v>
      </c>
      <c r="F800" s="157" t="s">
        <v>1062</v>
      </c>
      <c r="H800" s="158">
        <v>31.68</v>
      </c>
      <c r="I800" s="159"/>
      <c r="L800" s="155"/>
      <c r="M800" s="160"/>
      <c r="T800" s="161"/>
      <c r="AT800" s="156" t="s">
        <v>144</v>
      </c>
      <c r="AU800" s="156" t="s">
        <v>82</v>
      </c>
      <c r="AV800" s="13" t="s">
        <v>82</v>
      </c>
      <c r="AW800" s="13" t="s">
        <v>30</v>
      </c>
      <c r="AX800" s="13" t="s">
        <v>73</v>
      </c>
      <c r="AY800" s="156" t="s">
        <v>135</v>
      </c>
    </row>
    <row r="801" spans="2:51" s="13" customFormat="1" ht="10.199999999999999">
      <c r="B801" s="155"/>
      <c r="D801" s="149" t="s">
        <v>144</v>
      </c>
      <c r="E801" s="156" t="s">
        <v>1</v>
      </c>
      <c r="F801" s="157" t="s">
        <v>1063</v>
      </c>
      <c r="H801" s="158">
        <v>81.323999999999998</v>
      </c>
      <c r="I801" s="159"/>
      <c r="L801" s="155"/>
      <c r="M801" s="160"/>
      <c r="T801" s="161"/>
      <c r="AT801" s="156" t="s">
        <v>144</v>
      </c>
      <c r="AU801" s="156" t="s">
        <v>82</v>
      </c>
      <c r="AV801" s="13" t="s">
        <v>82</v>
      </c>
      <c r="AW801" s="13" t="s">
        <v>30</v>
      </c>
      <c r="AX801" s="13" t="s">
        <v>73</v>
      </c>
      <c r="AY801" s="156" t="s">
        <v>135</v>
      </c>
    </row>
    <row r="802" spans="2:51" s="13" customFormat="1" ht="10.199999999999999">
      <c r="B802" s="155"/>
      <c r="D802" s="149" t="s">
        <v>144</v>
      </c>
      <c r="E802" s="156" t="s">
        <v>1</v>
      </c>
      <c r="F802" s="157" t="s">
        <v>1064</v>
      </c>
      <c r="H802" s="158">
        <v>7.14</v>
      </c>
      <c r="I802" s="159"/>
      <c r="L802" s="155"/>
      <c r="M802" s="160"/>
      <c r="T802" s="161"/>
      <c r="AT802" s="156" t="s">
        <v>144</v>
      </c>
      <c r="AU802" s="156" t="s">
        <v>82</v>
      </c>
      <c r="AV802" s="13" t="s">
        <v>82</v>
      </c>
      <c r="AW802" s="13" t="s">
        <v>30</v>
      </c>
      <c r="AX802" s="13" t="s">
        <v>73</v>
      </c>
      <c r="AY802" s="156" t="s">
        <v>135</v>
      </c>
    </row>
    <row r="803" spans="2:51" s="13" customFormat="1" ht="20.399999999999999">
      <c r="B803" s="155"/>
      <c r="D803" s="149" t="s">
        <v>144</v>
      </c>
      <c r="E803" s="156" t="s">
        <v>1</v>
      </c>
      <c r="F803" s="157" t="s">
        <v>1065</v>
      </c>
      <c r="H803" s="158">
        <v>6.1539999999999999</v>
      </c>
      <c r="I803" s="159"/>
      <c r="L803" s="155"/>
      <c r="M803" s="160"/>
      <c r="T803" s="161"/>
      <c r="AT803" s="156" t="s">
        <v>144</v>
      </c>
      <c r="AU803" s="156" t="s">
        <v>82</v>
      </c>
      <c r="AV803" s="13" t="s">
        <v>82</v>
      </c>
      <c r="AW803" s="13" t="s">
        <v>30</v>
      </c>
      <c r="AX803" s="13" t="s">
        <v>73</v>
      </c>
      <c r="AY803" s="156" t="s">
        <v>135</v>
      </c>
    </row>
    <row r="804" spans="2:51" s="13" customFormat="1" ht="10.199999999999999">
      <c r="B804" s="155"/>
      <c r="D804" s="149" t="s">
        <v>144</v>
      </c>
      <c r="E804" s="156" t="s">
        <v>1</v>
      </c>
      <c r="F804" s="157" t="s">
        <v>1066</v>
      </c>
      <c r="H804" s="158">
        <v>4.2930000000000001</v>
      </c>
      <c r="I804" s="159"/>
      <c r="L804" s="155"/>
      <c r="M804" s="160"/>
      <c r="T804" s="161"/>
      <c r="AT804" s="156" t="s">
        <v>144</v>
      </c>
      <c r="AU804" s="156" t="s">
        <v>82</v>
      </c>
      <c r="AV804" s="13" t="s">
        <v>82</v>
      </c>
      <c r="AW804" s="13" t="s">
        <v>30</v>
      </c>
      <c r="AX804" s="13" t="s">
        <v>73</v>
      </c>
      <c r="AY804" s="156" t="s">
        <v>135</v>
      </c>
    </row>
    <row r="805" spans="2:51" s="13" customFormat="1" ht="10.199999999999999">
      <c r="B805" s="155"/>
      <c r="D805" s="149" t="s">
        <v>144</v>
      </c>
      <c r="E805" s="156" t="s">
        <v>1</v>
      </c>
      <c r="F805" s="157" t="s">
        <v>1067</v>
      </c>
      <c r="H805" s="158">
        <v>8.5850000000000009</v>
      </c>
      <c r="I805" s="159"/>
      <c r="L805" s="155"/>
      <c r="M805" s="160"/>
      <c r="T805" s="161"/>
      <c r="AT805" s="156" t="s">
        <v>144</v>
      </c>
      <c r="AU805" s="156" t="s">
        <v>82</v>
      </c>
      <c r="AV805" s="13" t="s">
        <v>82</v>
      </c>
      <c r="AW805" s="13" t="s">
        <v>30</v>
      </c>
      <c r="AX805" s="13" t="s">
        <v>73</v>
      </c>
      <c r="AY805" s="156" t="s">
        <v>135</v>
      </c>
    </row>
    <row r="806" spans="2:51" s="13" customFormat="1" ht="20.399999999999999">
      <c r="B806" s="155"/>
      <c r="D806" s="149" t="s">
        <v>144</v>
      </c>
      <c r="E806" s="156" t="s">
        <v>1</v>
      </c>
      <c r="F806" s="157" t="s">
        <v>1068</v>
      </c>
      <c r="H806" s="158">
        <v>9.048</v>
      </c>
      <c r="I806" s="159"/>
      <c r="L806" s="155"/>
      <c r="M806" s="160"/>
      <c r="T806" s="161"/>
      <c r="AT806" s="156" t="s">
        <v>144</v>
      </c>
      <c r="AU806" s="156" t="s">
        <v>82</v>
      </c>
      <c r="AV806" s="13" t="s">
        <v>82</v>
      </c>
      <c r="AW806" s="13" t="s">
        <v>30</v>
      </c>
      <c r="AX806" s="13" t="s">
        <v>73</v>
      </c>
      <c r="AY806" s="156" t="s">
        <v>135</v>
      </c>
    </row>
    <row r="807" spans="2:51" s="13" customFormat="1" ht="10.199999999999999">
      <c r="B807" s="155"/>
      <c r="D807" s="149" t="s">
        <v>144</v>
      </c>
      <c r="E807" s="156" t="s">
        <v>1</v>
      </c>
      <c r="F807" s="157" t="s">
        <v>1069</v>
      </c>
      <c r="H807" s="158">
        <v>4.2930000000000001</v>
      </c>
      <c r="I807" s="159"/>
      <c r="L807" s="155"/>
      <c r="M807" s="160"/>
      <c r="T807" s="161"/>
      <c r="AT807" s="156" t="s">
        <v>144</v>
      </c>
      <c r="AU807" s="156" t="s">
        <v>82</v>
      </c>
      <c r="AV807" s="13" t="s">
        <v>82</v>
      </c>
      <c r="AW807" s="13" t="s">
        <v>30</v>
      </c>
      <c r="AX807" s="13" t="s">
        <v>73</v>
      </c>
      <c r="AY807" s="156" t="s">
        <v>135</v>
      </c>
    </row>
    <row r="808" spans="2:51" s="13" customFormat="1" ht="10.199999999999999">
      <c r="B808" s="155"/>
      <c r="D808" s="149" t="s">
        <v>144</v>
      </c>
      <c r="E808" s="156" t="s">
        <v>1</v>
      </c>
      <c r="F808" s="157" t="s">
        <v>1070</v>
      </c>
      <c r="H808" s="158">
        <v>121.35599999999999</v>
      </c>
      <c r="I808" s="159"/>
      <c r="L808" s="155"/>
      <c r="M808" s="160"/>
      <c r="T808" s="161"/>
      <c r="AT808" s="156" t="s">
        <v>144</v>
      </c>
      <c r="AU808" s="156" t="s">
        <v>82</v>
      </c>
      <c r="AV808" s="13" t="s">
        <v>82</v>
      </c>
      <c r="AW808" s="13" t="s">
        <v>30</v>
      </c>
      <c r="AX808" s="13" t="s">
        <v>73</v>
      </c>
      <c r="AY808" s="156" t="s">
        <v>135</v>
      </c>
    </row>
    <row r="809" spans="2:51" s="13" customFormat="1" ht="10.199999999999999">
      <c r="B809" s="155"/>
      <c r="D809" s="149" t="s">
        <v>144</v>
      </c>
      <c r="E809" s="156" t="s">
        <v>1</v>
      </c>
      <c r="F809" s="157" t="s">
        <v>1071</v>
      </c>
      <c r="H809" s="158">
        <v>25.2</v>
      </c>
      <c r="I809" s="159"/>
      <c r="L809" s="155"/>
      <c r="M809" s="160"/>
      <c r="T809" s="161"/>
      <c r="AT809" s="156" t="s">
        <v>144</v>
      </c>
      <c r="AU809" s="156" t="s">
        <v>82</v>
      </c>
      <c r="AV809" s="13" t="s">
        <v>82</v>
      </c>
      <c r="AW809" s="13" t="s">
        <v>30</v>
      </c>
      <c r="AX809" s="13" t="s">
        <v>73</v>
      </c>
      <c r="AY809" s="156" t="s">
        <v>135</v>
      </c>
    </row>
    <row r="810" spans="2:51" s="14" customFormat="1" ht="10.199999999999999">
      <c r="B810" s="162"/>
      <c r="D810" s="149" t="s">
        <v>144</v>
      </c>
      <c r="E810" s="163" t="s">
        <v>1</v>
      </c>
      <c r="F810" s="164" t="s">
        <v>147</v>
      </c>
      <c r="H810" s="165">
        <v>314.37499999999994</v>
      </c>
      <c r="I810" s="166"/>
      <c r="L810" s="162"/>
      <c r="M810" s="169"/>
      <c r="N810" s="170"/>
      <c r="O810" s="170"/>
      <c r="P810" s="170"/>
      <c r="Q810" s="170"/>
      <c r="R810" s="170"/>
      <c r="S810" s="170"/>
      <c r="T810" s="171"/>
      <c r="AT810" s="163" t="s">
        <v>144</v>
      </c>
      <c r="AU810" s="163" t="s">
        <v>82</v>
      </c>
      <c r="AV810" s="14" t="s">
        <v>142</v>
      </c>
      <c r="AW810" s="14" t="s">
        <v>30</v>
      </c>
      <c r="AX810" s="14" t="s">
        <v>80</v>
      </c>
      <c r="AY810" s="163" t="s">
        <v>135</v>
      </c>
    </row>
    <row r="811" spans="2:51" s="1" customFormat="1" ht="6.9" customHeight="1">
      <c r="B811" s="44"/>
      <c r="C811" s="45"/>
      <c r="D811" s="45"/>
      <c r="E811" s="45"/>
      <c r="F811" s="45"/>
      <c r="G811" s="45"/>
      <c r="H811" s="45"/>
      <c r="I811" s="45"/>
      <c r="J811" s="45"/>
      <c r="K811" s="45"/>
      <c r="L811" s="32"/>
    </row>
  </sheetData>
  <autoFilter ref="C134:K810" xr:uid="{00000000-0009-0000-0000-000002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1076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ROUND(J121,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ROUND((SUM(BE121:BE236)),  2)</f>
        <v>0</v>
      </c>
      <c r="I33" s="92">
        <v>0.21</v>
      </c>
      <c r="J33" s="91">
        <f>ROUND(((SUM(BE121:BE236))*I33),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ROUND((SUM(BF121:BF236)),  2)</f>
        <v>0</v>
      </c>
      <c r="I34" s="92">
        <v>0.15</v>
      </c>
      <c r="J34" s="91">
        <f>ROUND(((SUM(BF121:BF236))*I34),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ROUND((SUM(BG121:BG236)),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ROUND((SUM(BH121:BH236)),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ROUND((SUM(BI121:BI236)),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45202203 - Zdravotechnika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J121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1077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8" customFormat="1" ht="24.9" customHeight="1">
      <c r="B98" s="104"/>
      <c r="D98" s="105" t="s">
        <v>1078</v>
      </c>
      <c r="E98" s="106"/>
      <c r="F98" s="106"/>
      <c r="G98" s="106"/>
      <c r="H98" s="106"/>
      <c r="I98" s="106"/>
      <c r="J98" s="107">
        <f>J145</f>
        <v>0</v>
      </c>
      <c r="L98" s="104"/>
    </row>
    <row r="99" spans="2:12" s="8" customFormat="1" ht="24.9" customHeight="1">
      <c r="B99" s="104"/>
      <c r="D99" s="105" t="s">
        <v>1079</v>
      </c>
      <c r="E99" s="106"/>
      <c r="F99" s="106"/>
      <c r="G99" s="106"/>
      <c r="H99" s="106"/>
      <c r="I99" s="106"/>
      <c r="J99" s="107">
        <f>J184</f>
        <v>0</v>
      </c>
      <c r="L99" s="104"/>
    </row>
    <row r="100" spans="2:12" s="8" customFormat="1" ht="24.9" customHeight="1">
      <c r="B100" s="104"/>
      <c r="D100" s="105" t="s">
        <v>1080</v>
      </c>
      <c r="E100" s="106"/>
      <c r="F100" s="106"/>
      <c r="G100" s="106"/>
      <c r="H100" s="106"/>
      <c r="I100" s="106"/>
      <c r="J100" s="107">
        <f>J232</f>
        <v>0</v>
      </c>
      <c r="L100" s="104"/>
    </row>
    <row r="101" spans="2:12" s="9" customFormat="1" ht="19.95" customHeight="1">
      <c r="B101" s="108"/>
      <c r="D101" s="109" t="s">
        <v>1081</v>
      </c>
      <c r="E101" s="110"/>
      <c r="F101" s="110"/>
      <c r="G101" s="110"/>
      <c r="H101" s="110"/>
      <c r="I101" s="110"/>
      <c r="J101" s="111">
        <f>J234</f>
        <v>0</v>
      </c>
      <c r="L101" s="108"/>
    </row>
    <row r="102" spans="2:12" s="1" customFormat="1" ht="21.75" customHeight="1">
      <c r="B102" s="32"/>
      <c r="L102" s="32"/>
    </row>
    <row r="103" spans="2:12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" customHeight="1">
      <c r="B108" s="32"/>
      <c r="C108" s="21" t="s">
        <v>120</v>
      </c>
      <c r="L108" s="32"/>
    </row>
    <row r="109" spans="2:12" s="1" customFormat="1" ht="6.9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46" t="str">
        <f>E7</f>
        <v>462022 - Požární zbrojnice Břvany</v>
      </c>
      <c r="F111" s="247"/>
      <c r="G111" s="247"/>
      <c r="H111" s="247"/>
      <c r="L111" s="32"/>
    </row>
    <row r="112" spans="2:12" s="1" customFormat="1" ht="12" customHeight="1">
      <c r="B112" s="32"/>
      <c r="C112" s="27" t="s">
        <v>105</v>
      </c>
      <c r="L112" s="32"/>
    </row>
    <row r="113" spans="2:65" s="1" customFormat="1" ht="16.5" customHeight="1">
      <c r="B113" s="32"/>
      <c r="E113" s="207" t="str">
        <f>E9</f>
        <v>45202203 - Zdravotechnika</v>
      </c>
      <c r="F113" s="248"/>
      <c r="G113" s="248"/>
      <c r="H113" s="248"/>
      <c r="L113" s="32"/>
    </row>
    <row r="114" spans="2:65" s="1" customFormat="1" ht="6.9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 xml:space="preserve"> </v>
      </c>
      <c r="I115" s="27" t="s">
        <v>22</v>
      </c>
      <c r="J115" s="52" t="str">
        <f>IF(J12="","",J12)</f>
        <v>8. 9. 2023</v>
      </c>
      <c r="L115" s="32"/>
    </row>
    <row r="116" spans="2:65" s="1" customFormat="1" ht="6.9" customHeight="1">
      <c r="B116" s="32"/>
      <c r="L116" s="32"/>
    </row>
    <row r="117" spans="2:65" s="1" customFormat="1" ht="15.15" customHeight="1">
      <c r="B117" s="32"/>
      <c r="C117" s="27" t="s">
        <v>24</v>
      </c>
      <c r="F117" s="25" t="str">
        <f>E15</f>
        <v xml:space="preserve"> </v>
      </c>
      <c r="I117" s="27" t="s">
        <v>29</v>
      </c>
      <c r="J117" s="30" t="str">
        <f>E21</f>
        <v xml:space="preserve"> </v>
      </c>
      <c r="L117" s="32"/>
    </row>
    <row r="118" spans="2:65" s="1" customFormat="1" ht="15.15" customHeight="1">
      <c r="B118" s="32"/>
      <c r="C118" s="27" t="s">
        <v>27</v>
      </c>
      <c r="F118" s="25" t="str">
        <f>IF(E18="","",E18)</f>
        <v>Vyplň údaj</v>
      </c>
      <c r="I118" s="27" t="s">
        <v>31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121</v>
      </c>
      <c r="D120" s="114" t="s">
        <v>58</v>
      </c>
      <c r="E120" s="114" t="s">
        <v>54</v>
      </c>
      <c r="F120" s="114" t="s">
        <v>55</v>
      </c>
      <c r="G120" s="114" t="s">
        <v>122</v>
      </c>
      <c r="H120" s="114" t="s">
        <v>123</v>
      </c>
      <c r="I120" s="114" t="s">
        <v>124</v>
      </c>
      <c r="J120" s="115" t="s">
        <v>109</v>
      </c>
      <c r="K120" s="116" t="s">
        <v>125</v>
      </c>
      <c r="L120" s="112"/>
      <c r="M120" s="59" t="s">
        <v>1</v>
      </c>
      <c r="N120" s="60" t="s">
        <v>37</v>
      </c>
      <c r="O120" s="60" t="s">
        <v>126</v>
      </c>
      <c r="P120" s="60" t="s">
        <v>127</v>
      </c>
      <c r="Q120" s="60" t="s">
        <v>128</v>
      </c>
      <c r="R120" s="60" t="s">
        <v>129</v>
      </c>
      <c r="S120" s="60" t="s">
        <v>130</v>
      </c>
      <c r="T120" s="61" t="s">
        <v>131</v>
      </c>
    </row>
    <row r="121" spans="2:65" s="1" customFormat="1" ht="22.8" customHeight="1">
      <c r="B121" s="32"/>
      <c r="C121" s="64" t="s">
        <v>132</v>
      </c>
      <c r="J121" s="117">
        <f>BK121</f>
        <v>0</v>
      </c>
      <c r="L121" s="32"/>
      <c r="M121" s="62"/>
      <c r="N121" s="53"/>
      <c r="O121" s="53"/>
      <c r="P121" s="118">
        <f>P122+P145+P184+P232</f>
        <v>0</v>
      </c>
      <c r="Q121" s="53"/>
      <c r="R121" s="118">
        <f>R122+R145+R184+R232</f>
        <v>0</v>
      </c>
      <c r="S121" s="53"/>
      <c r="T121" s="119">
        <f>T122+T145+T184+T232</f>
        <v>0</v>
      </c>
      <c r="AT121" s="17" t="s">
        <v>72</v>
      </c>
      <c r="AU121" s="17" t="s">
        <v>111</v>
      </c>
      <c r="BK121" s="120">
        <f>BK122+BK145+BK184+BK232</f>
        <v>0</v>
      </c>
    </row>
    <row r="122" spans="2:65" s="11" customFormat="1" ht="25.95" customHeight="1">
      <c r="B122" s="121"/>
      <c r="D122" s="122" t="s">
        <v>72</v>
      </c>
      <c r="E122" s="123" t="s">
        <v>1082</v>
      </c>
      <c r="F122" s="123" t="s">
        <v>1083</v>
      </c>
      <c r="I122" s="124"/>
      <c r="J122" s="125">
        <f>BK122</f>
        <v>0</v>
      </c>
      <c r="L122" s="121"/>
      <c r="M122" s="126"/>
      <c r="P122" s="127">
        <f>SUM(P123:P144)</f>
        <v>0</v>
      </c>
      <c r="R122" s="127">
        <f>SUM(R123:R144)</f>
        <v>0</v>
      </c>
      <c r="T122" s="128">
        <f>SUM(T123:T144)</f>
        <v>0</v>
      </c>
      <c r="AR122" s="122" t="s">
        <v>80</v>
      </c>
      <c r="AT122" s="129" t="s">
        <v>72</v>
      </c>
      <c r="AU122" s="129" t="s">
        <v>73</v>
      </c>
      <c r="AY122" s="122" t="s">
        <v>135</v>
      </c>
      <c r="BK122" s="130">
        <f>SUM(BK123:BK144)</f>
        <v>0</v>
      </c>
    </row>
    <row r="123" spans="2:65" s="1" customFormat="1" ht="62.7" customHeight="1">
      <c r="B123" s="133"/>
      <c r="C123" s="134" t="s">
        <v>80</v>
      </c>
      <c r="D123" s="134" t="s">
        <v>138</v>
      </c>
      <c r="E123" s="135" t="s">
        <v>176</v>
      </c>
      <c r="F123" s="136" t="s">
        <v>1084</v>
      </c>
      <c r="G123" s="137" t="s">
        <v>197</v>
      </c>
      <c r="H123" s="138">
        <v>4</v>
      </c>
      <c r="I123" s="139"/>
      <c r="J123" s="140">
        <f t="shared" ref="J123:J132" si="0">ROUND(I123*H123,2)</f>
        <v>0</v>
      </c>
      <c r="K123" s="141"/>
      <c r="L123" s="32"/>
      <c r="M123" s="142" t="s">
        <v>1</v>
      </c>
      <c r="N123" s="143" t="s">
        <v>38</v>
      </c>
      <c r="P123" s="144">
        <f t="shared" ref="P123:P132" si="1">O123*H123</f>
        <v>0</v>
      </c>
      <c r="Q123" s="144">
        <v>0</v>
      </c>
      <c r="R123" s="144">
        <f t="shared" ref="R123:R132" si="2">Q123*H123</f>
        <v>0</v>
      </c>
      <c r="S123" s="144">
        <v>0</v>
      </c>
      <c r="T123" s="145">
        <f t="shared" ref="T123:T132" si="3">S123*H123</f>
        <v>0</v>
      </c>
      <c r="AR123" s="146" t="s">
        <v>188</v>
      </c>
      <c r="AT123" s="146" t="s">
        <v>138</v>
      </c>
      <c r="AU123" s="146" t="s">
        <v>80</v>
      </c>
      <c r="AY123" s="17" t="s">
        <v>135</v>
      </c>
      <c r="BE123" s="147">
        <f t="shared" ref="BE123:BE132" si="4">IF(N123="základní",J123,0)</f>
        <v>0</v>
      </c>
      <c r="BF123" s="147">
        <f t="shared" ref="BF123:BF132" si="5">IF(N123="snížená",J123,0)</f>
        <v>0</v>
      </c>
      <c r="BG123" s="147">
        <f t="shared" ref="BG123:BG132" si="6">IF(N123="zákl. přenesená",J123,0)</f>
        <v>0</v>
      </c>
      <c r="BH123" s="147">
        <f t="shared" ref="BH123:BH132" si="7">IF(N123="sníž. přenesená",J123,0)</f>
        <v>0</v>
      </c>
      <c r="BI123" s="147">
        <f t="shared" ref="BI123:BI132" si="8">IF(N123="nulová",J123,0)</f>
        <v>0</v>
      </c>
      <c r="BJ123" s="17" t="s">
        <v>80</v>
      </c>
      <c r="BK123" s="147">
        <f t="shared" ref="BK123:BK132" si="9">ROUND(I123*H123,2)</f>
        <v>0</v>
      </c>
      <c r="BL123" s="17" t="s">
        <v>188</v>
      </c>
      <c r="BM123" s="146" t="s">
        <v>1085</v>
      </c>
    </row>
    <row r="124" spans="2:65" s="1" customFormat="1" ht="62.7" customHeight="1">
      <c r="B124" s="133"/>
      <c r="C124" s="134" t="s">
        <v>82</v>
      </c>
      <c r="D124" s="134" t="s">
        <v>138</v>
      </c>
      <c r="E124" s="135" t="s">
        <v>190</v>
      </c>
      <c r="F124" s="136" t="s">
        <v>1086</v>
      </c>
      <c r="G124" s="137" t="s">
        <v>197</v>
      </c>
      <c r="H124" s="138">
        <v>6</v>
      </c>
      <c r="I124" s="139"/>
      <c r="J124" s="140">
        <f t="shared" si="0"/>
        <v>0</v>
      </c>
      <c r="K124" s="141"/>
      <c r="L124" s="32"/>
      <c r="M124" s="142" t="s">
        <v>1</v>
      </c>
      <c r="N124" s="143" t="s">
        <v>38</v>
      </c>
      <c r="P124" s="144">
        <f t="shared" si="1"/>
        <v>0</v>
      </c>
      <c r="Q124" s="144">
        <v>0</v>
      </c>
      <c r="R124" s="144">
        <f t="shared" si="2"/>
        <v>0</v>
      </c>
      <c r="S124" s="144">
        <v>0</v>
      </c>
      <c r="T124" s="145">
        <f t="shared" si="3"/>
        <v>0</v>
      </c>
      <c r="AR124" s="146" t="s">
        <v>188</v>
      </c>
      <c r="AT124" s="146" t="s">
        <v>138</v>
      </c>
      <c r="AU124" s="146" t="s">
        <v>80</v>
      </c>
      <c r="AY124" s="17" t="s">
        <v>135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7" t="s">
        <v>80</v>
      </c>
      <c r="BK124" s="147">
        <f t="shared" si="9"/>
        <v>0</v>
      </c>
      <c r="BL124" s="17" t="s">
        <v>188</v>
      </c>
      <c r="BM124" s="146" t="s">
        <v>1087</v>
      </c>
    </row>
    <row r="125" spans="2:65" s="1" customFormat="1" ht="24.15" customHeight="1">
      <c r="B125" s="133"/>
      <c r="C125" s="134" t="s">
        <v>152</v>
      </c>
      <c r="D125" s="134" t="s">
        <v>138</v>
      </c>
      <c r="E125" s="135" t="s">
        <v>180</v>
      </c>
      <c r="F125" s="136" t="s">
        <v>1088</v>
      </c>
      <c r="G125" s="137" t="s">
        <v>865</v>
      </c>
      <c r="H125" s="138">
        <v>1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138</v>
      </c>
      <c r="AU125" s="146" t="s">
        <v>80</v>
      </c>
      <c r="AY125" s="17" t="s">
        <v>135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80</v>
      </c>
      <c r="BK125" s="147">
        <f t="shared" si="9"/>
        <v>0</v>
      </c>
      <c r="BL125" s="17" t="s">
        <v>188</v>
      </c>
      <c r="BM125" s="146" t="s">
        <v>1089</v>
      </c>
    </row>
    <row r="126" spans="2:65" s="1" customFormat="1" ht="24.15" customHeight="1">
      <c r="B126" s="133"/>
      <c r="C126" s="134" t="s">
        <v>142</v>
      </c>
      <c r="D126" s="134" t="s">
        <v>138</v>
      </c>
      <c r="E126" s="135" t="s">
        <v>200</v>
      </c>
      <c r="F126" s="136" t="s">
        <v>1090</v>
      </c>
      <c r="G126" s="137" t="s">
        <v>1091</v>
      </c>
      <c r="H126" s="138">
        <v>2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138</v>
      </c>
      <c r="AU126" s="146" t="s">
        <v>80</v>
      </c>
      <c r="AY126" s="17" t="s">
        <v>135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80</v>
      </c>
      <c r="BK126" s="147">
        <f t="shared" si="9"/>
        <v>0</v>
      </c>
      <c r="BL126" s="17" t="s">
        <v>188</v>
      </c>
      <c r="BM126" s="146" t="s">
        <v>1092</v>
      </c>
    </row>
    <row r="127" spans="2:65" s="1" customFormat="1" ht="37.799999999999997" customHeight="1">
      <c r="B127" s="133"/>
      <c r="C127" s="134" t="s">
        <v>164</v>
      </c>
      <c r="D127" s="134" t="s">
        <v>138</v>
      </c>
      <c r="E127" s="135" t="s">
        <v>184</v>
      </c>
      <c r="F127" s="136" t="s">
        <v>1093</v>
      </c>
      <c r="G127" s="137" t="s">
        <v>207</v>
      </c>
      <c r="H127" s="138">
        <v>1.2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138</v>
      </c>
      <c r="AU127" s="146" t="s">
        <v>80</v>
      </c>
      <c r="AY127" s="17" t="s">
        <v>135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80</v>
      </c>
      <c r="BK127" s="147">
        <f t="shared" si="9"/>
        <v>0</v>
      </c>
      <c r="BL127" s="17" t="s">
        <v>188</v>
      </c>
      <c r="BM127" s="146" t="s">
        <v>1094</v>
      </c>
    </row>
    <row r="128" spans="2:65" s="1" customFormat="1" ht="16.5" customHeight="1">
      <c r="B128" s="133"/>
      <c r="C128" s="134" t="s">
        <v>158</v>
      </c>
      <c r="D128" s="134" t="s">
        <v>138</v>
      </c>
      <c r="E128" s="135" t="s">
        <v>8</v>
      </c>
      <c r="F128" s="136" t="s">
        <v>1095</v>
      </c>
      <c r="G128" s="137" t="s">
        <v>197</v>
      </c>
      <c r="H128" s="138">
        <v>2</v>
      </c>
      <c r="I128" s="139"/>
      <c r="J128" s="140">
        <f t="shared" si="0"/>
        <v>0</v>
      </c>
      <c r="K128" s="141"/>
      <c r="L128" s="32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138</v>
      </c>
      <c r="AU128" s="146" t="s">
        <v>80</v>
      </c>
      <c r="AY128" s="17" t="s">
        <v>135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80</v>
      </c>
      <c r="BK128" s="147">
        <f t="shared" si="9"/>
        <v>0</v>
      </c>
      <c r="BL128" s="17" t="s">
        <v>188</v>
      </c>
      <c r="BM128" s="146" t="s">
        <v>1096</v>
      </c>
    </row>
    <row r="129" spans="2:65" s="1" customFormat="1" ht="16.5" customHeight="1">
      <c r="B129" s="133"/>
      <c r="C129" s="134" t="s">
        <v>173</v>
      </c>
      <c r="D129" s="134" t="s">
        <v>138</v>
      </c>
      <c r="E129" s="135" t="s">
        <v>188</v>
      </c>
      <c r="F129" s="136" t="s">
        <v>1097</v>
      </c>
      <c r="G129" s="137" t="s">
        <v>1098</v>
      </c>
      <c r="H129" s="138">
        <v>17.5</v>
      </c>
      <c r="I129" s="139"/>
      <c r="J129" s="140">
        <f t="shared" si="0"/>
        <v>0</v>
      </c>
      <c r="K129" s="141"/>
      <c r="L129" s="32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138</v>
      </c>
      <c r="AU129" s="146" t="s">
        <v>80</v>
      </c>
      <c r="AY129" s="17" t="s">
        <v>135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80</v>
      </c>
      <c r="BK129" s="147">
        <f t="shared" si="9"/>
        <v>0</v>
      </c>
      <c r="BL129" s="17" t="s">
        <v>188</v>
      </c>
      <c r="BM129" s="146" t="s">
        <v>1099</v>
      </c>
    </row>
    <row r="130" spans="2:65" s="1" customFormat="1" ht="24.15" customHeight="1">
      <c r="B130" s="133"/>
      <c r="C130" s="134" t="s">
        <v>171</v>
      </c>
      <c r="D130" s="134" t="s">
        <v>138</v>
      </c>
      <c r="E130" s="135" t="s">
        <v>217</v>
      </c>
      <c r="F130" s="136" t="s">
        <v>1100</v>
      </c>
      <c r="G130" s="137" t="s">
        <v>865</v>
      </c>
      <c r="H130" s="138">
        <v>1</v>
      </c>
      <c r="I130" s="139"/>
      <c r="J130" s="140">
        <f t="shared" si="0"/>
        <v>0</v>
      </c>
      <c r="K130" s="141"/>
      <c r="L130" s="32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188</v>
      </c>
      <c r="AT130" s="146" t="s">
        <v>138</v>
      </c>
      <c r="AU130" s="146" t="s">
        <v>80</v>
      </c>
      <c r="AY130" s="17" t="s">
        <v>135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80</v>
      </c>
      <c r="BK130" s="147">
        <f t="shared" si="9"/>
        <v>0</v>
      </c>
      <c r="BL130" s="17" t="s">
        <v>188</v>
      </c>
      <c r="BM130" s="146" t="s">
        <v>1101</v>
      </c>
    </row>
    <row r="131" spans="2:65" s="1" customFormat="1" ht="21.75" customHeight="1">
      <c r="B131" s="133"/>
      <c r="C131" s="134" t="s">
        <v>136</v>
      </c>
      <c r="D131" s="134" t="s">
        <v>138</v>
      </c>
      <c r="E131" s="135" t="s">
        <v>82</v>
      </c>
      <c r="F131" s="136" t="s">
        <v>1102</v>
      </c>
      <c r="G131" s="137" t="s">
        <v>207</v>
      </c>
      <c r="H131" s="138">
        <v>100</v>
      </c>
      <c r="I131" s="139"/>
      <c r="J131" s="140">
        <f t="shared" si="0"/>
        <v>0</v>
      </c>
      <c r="K131" s="141"/>
      <c r="L131" s="32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138</v>
      </c>
      <c r="AU131" s="146" t="s">
        <v>80</v>
      </c>
      <c r="AY131" s="17" t="s">
        <v>135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7" t="s">
        <v>80</v>
      </c>
      <c r="BK131" s="147">
        <f t="shared" si="9"/>
        <v>0</v>
      </c>
      <c r="BL131" s="17" t="s">
        <v>188</v>
      </c>
      <c r="BM131" s="146" t="s">
        <v>1103</v>
      </c>
    </row>
    <row r="132" spans="2:65" s="1" customFormat="1" ht="37.799999999999997" customHeight="1">
      <c r="B132" s="133"/>
      <c r="C132" s="134" t="s">
        <v>176</v>
      </c>
      <c r="D132" s="134" t="s">
        <v>138</v>
      </c>
      <c r="E132" s="135" t="s">
        <v>152</v>
      </c>
      <c r="F132" s="136" t="s">
        <v>1104</v>
      </c>
      <c r="G132" s="137" t="s">
        <v>207</v>
      </c>
      <c r="H132" s="138">
        <v>37.5</v>
      </c>
      <c r="I132" s="139"/>
      <c r="J132" s="140">
        <f t="shared" si="0"/>
        <v>0</v>
      </c>
      <c r="K132" s="141"/>
      <c r="L132" s="32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138</v>
      </c>
      <c r="AU132" s="146" t="s">
        <v>80</v>
      </c>
      <c r="AY132" s="17" t="s">
        <v>135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7" t="s">
        <v>80</v>
      </c>
      <c r="BK132" s="147">
        <f t="shared" si="9"/>
        <v>0</v>
      </c>
      <c r="BL132" s="17" t="s">
        <v>188</v>
      </c>
      <c r="BM132" s="146" t="s">
        <v>1105</v>
      </c>
    </row>
    <row r="133" spans="2:65" s="1" customFormat="1" ht="19.2">
      <c r="B133" s="32"/>
      <c r="D133" s="149" t="s">
        <v>539</v>
      </c>
      <c r="F133" s="191" t="s">
        <v>1106</v>
      </c>
      <c r="I133" s="192"/>
      <c r="L133" s="32"/>
      <c r="M133" s="193"/>
      <c r="T133" s="56"/>
      <c r="AT133" s="17" t="s">
        <v>539</v>
      </c>
      <c r="AU133" s="17" t="s">
        <v>80</v>
      </c>
    </row>
    <row r="134" spans="2:65" s="1" customFormat="1" ht="37.799999999999997" customHeight="1">
      <c r="B134" s="133"/>
      <c r="C134" s="134" t="s">
        <v>190</v>
      </c>
      <c r="D134" s="134" t="s">
        <v>138</v>
      </c>
      <c r="E134" s="135" t="s">
        <v>142</v>
      </c>
      <c r="F134" s="136" t="s">
        <v>1107</v>
      </c>
      <c r="G134" s="137" t="s">
        <v>207</v>
      </c>
      <c r="H134" s="138">
        <v>7.5</v>
      </c>
      <c r="I134" s="139"/>
      <c r="J134" s="140">
        <f>ROUND(I134*H134,2)</f>
        <v>0</v>
      </c>
      <c r="K134" s="141"/>
      <c r="L134" s="32"/>
      <c r="M134" s="142" t="s">
        <v>1</v>
      </c>
      <c r="N134" s="143" t="s">
        <v>38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188</v>
      </c>
      <c r="AT134" s="146" t="s">
        <v>138</v>
      </c>
      <c r="AU134" s="146" t="s">
        <v>80</v>
      </c>
      <c r="AY134" s="17" t="s">
        <v>135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80</v>
      </c>
      <c r="BK134" s="147">
        <f>ROUND(I134*H134,2)</f>
        <v>0</v>
      </c>
      <c r="BL134" s="17" t="s">
        <v>188</v>
      </c>
      <c r="BM134" s="146" t="s">
        <v>1108</v>
      </c>
    </row>
    <row r="135" spans="2:65" s="1" customFormat="1" ht="19.2">
      <c r="B135" s="32"/>
      <c r="D135" s="149" t="s">
        <v>539</v>
      </c>
      <c r="F135" s="191" t="s">
        <v>1106</v>
      </c>
      <c r="I135" s="192"/>
      <c r="L135" s="32"/>
      <c r="M135" s="193"/>
      <c r="T135" s="56"/>
      <c r="AT135" s="17" t="s">
        <v>539</v>
      </c>
      <c r="AU135" s="17" t="s">
        <v>80</v>
      </c>
    </row>
    <row r="136" spans="2:65" s="1" customFormat="1" ht="37.799999999999997" customHeight="1">
      <c r="B136" s="133"/>
      <c r="C136" s="134" t="s">
        <v>180</v>
      </c>
      <c r="D136" s="134" t="s">
        <v>138</v>
      </c>
      <c r="E136" s="135" t="s">
        <v>164</v>
      </c>
      <c r="F136" s="136" t="s">
        <v>1109</v>
      </c>
      <c r="G136" s="137" t="s">
        <v>207</v>
      </c>
      <c r="H136" s="138">
        <v>47.5</v>
      </c>
      <c r="I136" s="139"/>
      <c r="J136" s="140">
        <f>ROUND(I136*H136,2)</f>
        <v>0</v>
      </c>
      <c r="K136" s="141"/>
      <c r="L136" s="32"/>
      <c r="M136" s="142" t="s">
        <v>1</v>
      </c>
      <c r="N136" s="143" t="s">
        <v>38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188</v>
      </c>
      <c r="AT136" s="146" t="s">
        <v>138</v>
      </c>
      <c r="AU136" s="146" t="s">
        <v>80</v>
      </c>
      <c r="AY136" s="17" t="s">
        <v>135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80</v>
      </c>
      <c r="BK136" s="147">
        <f>ROUND(I136*H136,2)</f>
        <v>0</v>
      </c>
      <c r="BL136" s="17" t="s">
        <v>188</v>
      </c>
      <c r="BM136" s="146" t="s">
        <v>1110</v>
      </c>
    </row>
    <row r="137" spans="2:65" s="1" customFormat="1" ht="19.2">
      <c r="B137" s="32"/>
      <c r="D137" s="149" t="s">
        <v>539</v>
      </c>
      <c r="F137" s="191" t="s">
        <v>1106</v>
      </c>
      <c r="I137" s="192"/>
      <c r="L137" s="32"/>
      <c r="M137" s="193"/>
      <c r="T137" s="56"/>
      <c r="AT137" s="17" t="s">
        <v>539</v>
      </c>
      <c r="AU137" s="17" t="s">
        <v>80</v>
      </c>
    </row>
    <row r="138" spans="2:65" s="1" customFormat="1" ht="33" customHeight="1">
      <c r="B138" s="133"/>
      <c r="C138" s="134" t="s">
        <v>200</v>
      </c>
      <c r="D138" s="134" t="s">
        <v>138</v>
      </c>
      <c r="E138" s="135" t="s">
        <v>158</v>
      </c>
      <c r="F138" s="136" t="s">
        <v>1111</v>
      </c>
      <c r="G138" s="137" t="s">
        <v>197</v>
      </c>
      <c r="H138" s="138">
        <v>5</v>
      </c>
      <c r="I138" s="139"/>
      <c r="J138" s="140">
        <f>ROUND(I138*H138,2)</f>
        <v>0</v>
      </c>
      <c r="K138" s="141"/>
      <c r="L138" s="32"/>
      <c r="M138" s="142" t="s">
        <v>1</v>
      </c>
      <c r="N138" s="143" t="s">
        <v>38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188</v>
      </c>
      <c r="AT138" s="146" t="s">
        <v>138</v>
      </c>
      <c r="AU138" s="146" t="s">
        <v>80</v>
      </c>
      <c r="AY138" s="17" t="s">
        <v>135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80</v>
      </c>
      <c r="BK138" s="147">
        <f>ROUND(I138*H138,2)</f>
        <v>0</v>
      </c>
      <c r="BL138" s="17" t="s">
        <v>188</v>
      </c>
      <c r="BM138" s="146" t="s">
        <v>1112</v>
      </c>
    </row>
    <row r="139" spans="2:65" s="1" customFormat="1" ht="28.8">
      <c r="B139" s="32"/>
      <c r="D139" s="149" t="s">
        <v>539</v>
      </c>
      <c r="F139" s="191" t="s">
        <v>1113</v>
      </c>
      <c r="I139" s="192"/>
      <c r="L139" s="32"/>
      <c r="M139" s="193"/>
      <c r="T139" s="56"/>
      <c r="AT139" s="17" t="s">
        <v>539</v>
      </c>
      <c r="AU139" s="17" t="s">
        <v>80</v>
      </c>
    </row>
    <row r="140" spans="2:65" s="1" customFormat="1" ht="33" customHeight="1">
      <c r="B140" s="133"/>
      <c r="C140" s="134" t="s">
        <v>184</v>
      </c>
      <c r="D140" s="134" t="s">
        <v>138</v>
      </c>
      <c r="E140" s="135" t="s">
        <v>173</v>
      </c>
      <c r="F140" s="136" t="s">
        <v>1114</v>
      </c>
      <c r="G140" s="137" t="s">
        <v>197</v>
      </c>
      <c r="H140" s="138">
        <v>4</v>
      </c>
      <c r="I140" s="139"/>
      <c r="J140" s="140">
        <f>ROUND(I140*H140,2)</f>
        <v>0</v>
      </c>
      <c r="K140" s="141"/>
      <c r="L140" s="32"/>
      <c r="M140" s="142" t="s">
        <v>1</v>
      </c>
      <c r="N140" s="143" t="s">
        <v>38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46" t="s">
        <v>188</v>
      </c>
      <c r="AT140" s="146" t="s">
        <v>138</v>
      </c>
      <c r="AU140" s="146" t="s">
        <v>80</v>
      </c>
      <c r="AY140" s="17" t="s">
        <v>135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7" t="s">
        <v>80</v>
      </c>
      <c r="BK140" s="147">
        <f>ROUND(I140*H140,2)</f>
        <v>0</v>
      </c>
      <c r="BL140" s="17" t="s">
        <v>188</v>
      </c>
      <c r="BM140" s="146" t="s">
        <v>1115</v>
      </c>
    </row>
    <row r="141" spans="2:65" s="1" customFormat="1" ht="38.4">
      <c r="B141" s="32"/>
      <c r="D141" s="149" t="s">
        <v>539</v>
      </c>
      <c r="F141" s="191" t="s">
        <v>1116</v>
      </c>
      <c r="I141" s="192"/>
      <c r="L141" s="32"/>
      <c r="M141" s="193"/>
      <c r="T141" s="56"/>
      <c r="AT141" s="17" t="s">
        <v>539</v>
      </c>
      <c r="AU141" s="17" t="s">
        <v>80</v>
      </c>
    </row>
    <row r="142" spans="2:65" s="1" customFormat="1" ht="33" customHeight="1">
      <c r="B142" s="133"/>
      <c r="C142" s="134" t="s">
        <v>8</v>
      </c>
      <c r="D142" s="134" t="s">
        <v>138</v>
      </c>
      <c r="E142" s="135" t="s">
        <v>171</v>
      </c>
      <c r="F142" s="136" t="s">
        <v>1117</v>
      </c>
      <c r="G142" s="137" t="s">
        <v>197</v>
      </c>
      <c r="H142" s="138">
        <v>5</v>
      </c>
      <c r="I142" s="139"/>
      <c r="J142" s="140">
        <f>ROUND(I142*H142,2)</f>
        <v>0</v>
      </c>
      <c r="K142" s="141"/>
      <c r="L142" s="32"/>
      <c r="M142" s="142" t="s">
        <v>1</v>
      </c>
      <c r="N142" s="143" t="s">
        <v>38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188</v>
      </c>
      <c r="AT142" s="146" t="s">
        <v>138</v>
      </c>
      <c r="AU142" s="146" t="s">
        <v>80</v>
      </c>
      <c r="AY142" s="17" t="s">
        <v>135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80</v>
      </c>
      <c r="BK142" s="147">
        <f>ROUND(I142*H142,2)</f>
        <v>0</v>
      </c>
      <c r="BL142" s="17" t="s">
        <v>188</v>
      </c>
      <c r="BM142" s="146" t="s">
        <v>1118</v>
      </c>
    </row>
    <row r="143" spans="2:65" s="1" customFormat="1" ht="38.4">
      <c r="B143" s="32"/>
      <c r="D143" s="149" t="s">
        <v>539</v>
      </c>
      <c r="F143" s="191" t="s">
        <v>1119</v>
      </c>
      <c r="I143" s="192"/>
      <c r="L143" s="32"/>
      <c r="M143" s="193"/>
      <c r="T143" s="56"/>
      <c r="AT143" s="17" t="s">
        <v>539</v>
      </c>
      <c r="AU143" s="17" t="s">
        <v>80</v>
      </c>
    </row>
    <row r="144" spans="2:65" s="1" customFormat="1" ht="55.5" customHeight="1">
      <c r="B144" s="133"/>
      <c r="C144" s="134" t="s">
        <v>188</v>
      </c>
      <c r="D144" s="134" t="s">
        <v>138</v>
      </c>
      <c r="E144" s="135" t="s">
        <v>136</v>
      </c>
      <c r="F144" s="136" t="s">
        <v>1120</v>
      </c>
      <c r="G144" s="137" t="s">
        <v>197</v>
      </c>
      <c r="H144" s="138">
        <v>2</v>
      </c>
      <c r="I144" s="139"/>
      <c r="J144" s="140">
        <f>ROUND(I144*H144,2)</f>
        <v>0</v>
      </c>
      <c r="K144" s="141"/>
      <c r="L144" s="32"/>
      <c r="M144" s="142" t="s">
        <v>1</v>
      </c>
      <c r="N144" s="143" t="s">
        <v>38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188</v>
      </c>
      <c r="AT144" s="146" t="s">
        <v>138</v>
      </c>
      <c r="AU144" s="146" t="s">
        <v>80</v>
      </c>
      <c r="AY144" s="17" t="s">
        <v>135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80</v>
      </c>
      <c r="BK144" s="147">
        <f>ROUND(I144*H144,2)</f>
        <v>0</v>
      </c>
      <c r="BL144" s="17" t="s">
        <v>188</v>
      </c>
      <c r="BM144" s="146" t="s">
        <v>1121</v>
      </c>
    </row>
    <row r="145" spans="2:65" s="11" customFormat="1" ht="25.95" customHeight="1">
      <c r="B145" s="121"/>
      <c r="D145" s="122" t="s">
        <v>72</v>
      </c>
      <c r="E145" s="123" t="s">
        <v>1122</v>
      </c>
      <c r="F145" s="123" t="s">
        <v>1123</v>
      </c>
      <c r="I145" s="124"/>
      <c r="J145" s="125">
        <f>BK145</f>
        <v>0</v>
      </c>
      <c r="L145" s="121"/>
      <c r="M145" s="126"/>
      <c r="P145" s="127">
        <f>SUM(P146:P183)</f>
        <v>0</v>
      </c>
      <c r="R145" s="127">
        <f>SUM(R146:R183)</f>
        <v>0</v>
      </c>
      <c r="T145" s="128">
        <f>SUM(T146:T183)</f>
        <v>0</v>
      </c>
      <c r="AR145" s="122" t="s">
        <v>80</v>
      </c>
      <c r="AT145" s="129" t="s">
        <v>72</v>
      </c>
      <c r="AU145" s="129" t="s">
        <v>73</v>
      </c>
      <c r="AY145" s="122" t="s">
        <v>135</v>
      </c>
      <c r="BK145" s="130">
        <f>SUM(BK146:BK183)</f>
        <v>0</v>
      </c>
    </row>
    <row r="146" spans="2:65" s="1" customFormat="1" ht="24.15" customHeight="1">
      <c r="B146" s="133"/>
      <c r="C146" s="134" t="s">
        <v>217</v>
      </c>
      <c r="D146" s="134" t="s">
        <v>138</v>
      </c>
      <c r="E146" s="135" t="s">
        <v>909</v>
      </c>
      <c r="F146" s="136" t="s">
        <v>1124</v>
      </c>
      <c r="G146" s="137" t="s">
        <v>207</v>
      </c>
      <c r="H146" s="138">
        <v>60</v>
      </c>
      <c r="I146" s="139"/>
      <c r="J146" s="140">
        <f>ROUND(I146*H146,2)</f>
        <v>0</v>
      </c>
      <c r="K146" s="141"/>
      <c r="L146" s="32"/>
      <c r="M146" s="142" t="s">
        <v>1</v>
      </c>
      <c r="N146" s="143" t="s">
        <v>38</v>
      </c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188</v>
      </c>
      <c r="AT146" s="146" t="s">
        <v>138</v>
      </c>
      <c r="AU146" s="146" t="s">
        <v>80</v>
      </c>
      <c r="AY146" s="17" t="s">
        <v>135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80</v>
      </c>
      <c r="BK146" s="147">
        <f>ROUND(I146*H146,2)</f>
        <v>0</v>
      </c>
      <c r="BL146" s="17" t="s">
        <v>188</v>
      </c>
      <c r="BM146" s="146" t="s">
        <v>1125</v>
      </c>
    </row>
    <row r="147" spans="2:65" s="1" customFormat="1" ht="49.05" customHeight="1">
      <c r="B147" s="133"/>
      <c r="C147" s="134" t="s">
        <v>193</v>
      </c>
      <c r="D147" s="134" t="s">
        <v>138</v>
      </c>
      <c r="E147" s="135" t="s">
        <v>1126</v>
      </c>
      <c r="F147" s="136" t="s">
        <v>1127</v>
      </c>
      <c r="G147" s="137" t="s">
        <v>207</v>
      </c>
      <c r="H147" s="138">
        <v>27.5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38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188</v>
      </c>
      <c r="AT147" s="146" t="s">
        <v>138</v>
      </c>
      <c r="AU147" s="146" t="s">
        <v>80</v>
      </c>
      <c r="AY147" s="17" t="s">
        <v>135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80</v>
      </c>
      <c r="BK147" s="147">
        <f>ROUND(I147*H147,2)</f>
        <v>0</v>
      </c>
      <c r="BL147" s="17" t="s">
        <v>188</v>
      </c>
      <c r="BM147" s="146" t="s">
        <v>1128</v>
      </c>
    </row>
    <row r="148" spans="2:65" s="1" customFormat="1" ht="38.4">
      <c r="B148" s="32"/>
      <c r="D148" s="149" t="s">
        <v>539</v>
      </c>
      <c r="F148" s="191" t="s">
        <v>1129</v>
      </c>
      <c r="I148" s="192"/>
      <c r="L148" s="32"/>
      <c r="M148" s="193"/>
      <c r="T148" s="56"/>
      <c r="AT148" s="17" t="s">
        <v>539</v>
      </c>
      <c r="AU148" s="17" t="s">
        <v>80</v>
      </c>
    </row>
    <row r="149" spans="2:65" s="1" customFormat="1" ht="49.05" customHeight="1">
      <c r="B149" s="133"/>
      <c r="C149" s="134" t="s">
        <v>235</v>
      </c>
      <c r="D149" s="134" t="s">
        <v>138</v>
      </c>
      <c r="E149" s="135" t="s">
        <v>912</v>
      </c>
      <c r="F149" s="136" t="s">
        <v>1130</v>
      </c>
      <c r="G149" s="137" t="s">
        <v>207</v>
      </c>
      <c r="H149" s="138">
        <v>19.5</v>
      </c>
      <c r="I149" s="139"/>
      <c r="J149" s="140">
        <f>ROUND(I149*H149,2)</f>
        <v>0</v>
      </c>
      <c r="K149" s="141"/>
      <c r="L149" s="32"/>
      <c r="M149" s="142" t="s">
        <v>1</v>
      </c>
      <c r="N149" s="143" t="s">
        <v>38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188</v>
      </c>
      <c r="AT149" s="146" t="s">
        <v>138</v>
      </c>
      <c r="AU149" s="146" t="s">
        <v>80</v>
      </c>
      <c r="AY149" s="17" t="s">
        <v>135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80</v>
      </c>
      <c r="BK149" s="147">
        <f>ROUND(I149*H149,2)</f>
        <v>0</v>
      </c>
      <c r="BL149" s="17" t="s">
        <v>188</v>
      </c>
      <c r="BM149" s="146" t="s">
        <v>1131</v>
      </c>
    </row>
    <row r="150" spans="2:65" s="1" customFormat="1" ht="48">
      <c r="B150" s="32"/>
      <c r="D150" s="149" t="s">
        <v>539</v>
      </c>
      <c r="F150" s="191" t="s">
        <v>1132</v>
      </c>
      <c r="I150" s="192"/>
      <c r="L150" s="32"/>
      <c r="M150" s="193"/>
      <c r="T150" s="56"/>
      <c r="AT150" s="17" t="s">
        <v>539</v>
      </c>
      <c r="AU150" s="17" t="s">
        <v>80</v>
      </c>
    </row>
    <row r="151" spans="2:65" s="1" customFormat="1" ht="49.05" customHeight="1">
      <c r="B151" s="133"/>
      <c r="C151" s="134" t="s">
        <v>198</v>
      </c>
      <c r="D151" s="134" t="s">
        <v>138</v>
      </c>
      <c r="E151" s="135" t="s">
        <v>1133</v>
      </c>
      <c r="F151" s="136" t="s">
        <v>1134</v>
      </c>
      <c r="G151" s="137" t="s">
        <v>207</v>
      </c>
      <c r="H151" s="138">
        <v>23</v>
      </c>
      <c r="I151" s="139"/>
      <c r="J151" s="140">
        <f>ROUND(I151*H151,2)</f>
        <v>0</v>
      </c>
      <c r="K151" s="141"/>
      <c r="L151" s="32"/>
      <c r="M151" s="142" t="s">
        <v>1</v>
      </c>
      <c r="N151" s="143" t="s">
        <v>38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188</v>
      </c>
      <c r="AT151" s="146" t="s">
        <v>138</v>
      </c>
      <c r="AU151" s="146" t="s">
        <v>80</v>
      </c>
      <c r="AY151" s="17" t="s">
        <v>135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7" t="s">
        <v>80</v>
      </c>
      <c r="BK151" s="147">
        <f>ROUND(I151*H151,2)</f>
        <v>0</v>
      </c>
      <c r="BL151" s="17" t="s">
        <v>188</v>
      </c>
      <c r="BM151" s="146" t="s">
        <v>1135</v>
      </c>
    </row>
    <row r="152" spans="2:65" s="1" customFormat="1" ht="38.4">
      <c r="B152" s="32"/>
      <c r="D152" s="149" t="s">
        <v>539</v>
      </c>
      <c r="F152" s="191" t="s">
        <v>1129</v>
      </c>
      <c r="I152" s="192"/>
      <c r="L152" s="32"/>
      <c r="M152" s="193"/>
      <c r="T152" s="56"/>
      <c r="AT152" s="17" t="s">
        <v>539</v>
      </c>
      <c r="AU152" s="17" t="s">
        <v>80</v>
      </c>
    </row>
    <row r="153" spans="2:65" s="1" customFormat="1" ht="33" customHeight="1">
      <c r="B153" s="133"/>
      <c r="C153" s="134" t="s">
        <v>7</v>
      </c>
      <c r="D153" s="134" t="s">
        <v>138</v>
      </c>
      <c r="E153" s="135" t="s">
        <v>916</v>
      </c>
      <c r="F153" s="136" t="s">
        <v>1136</v>
      </c>
      <c r="G153" s="137" t="s">
        <v>207</v>
      </c>
      <c r="H153" s="138">
        <v>27.5</v>
      </c>
      <c r="I153" s="139"/>
      <c r="J153" s="140">
        <f>ROUND(I153*H153,2)</f>
        <v>0</v>
      </c>
      <c r="K153" s="141"/>
      <c r="L153" s="32"/>
      <c r="M153" s="142" t="s">
        <v>1</v>
      </c>
      <c r="N153" s="143" t="s">
        <v>38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188</v>
      </c>
      <c r="AT153" s="146" t="s">
        <v>138</v>
      </c>
      <c r="AU153" s="146" t="s">
        <v>80</v>
      </c>
      <c r="AY153" s="17" t="s">
        <v>135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7" t="s">
        <v>80</v>
      </c>
      <c r="BK153" s="147">
        <f>ROUND(I153*H153,2)</f>
        <v>0</v>
      </c>
      <c r="BL153" s="17" t="s">
        <v>188</v>
      </c>
      <c r="BM153" s="146" t="s">
        <v>1137</v>
      </c>
    </row>
    <row r="154" spans="2:65" s="1" customFormat="1" ht="38.4">
      <c r="B154" s="32"/>
      <c r="D154" s="149" t="s">
        <v>539</v>
      </c>
      <c r="F154" s="191" t="s">
        <v>1138</v>
      </c>
      <c r="I154" s="192"/>
      <c r="L154" s="32"/>
      <c r="M154" s="193"/>
      <c r="T154" s="56"/>
      <c r="AT154" s="17" t="s">
        <v>539</v>
      </c>
      <c r="AU154" s="17" t="s">
        <v>80</v>
      </c>
    </row>
    <row r="155" spans="2:65" s="1" customFormat="1" ht="33" customHeight="1">
      <c r="B155" s="133"/>
      <c r="C155" s="134" t="s">
        <v>203</v>
      </c>
      <c r="D155" s="134" t="s">
        <v>138</v>
      </c>
      <c r="E155" s="135" t="s">
        <v>1139</v>
      </c>
      <c r="F155" s="136" t="s">
        <v>1140</v>
      </c>
      <c r="G155" s="137" t="s">
        <v>207</v>
      </c>
      <c r="H155" s="138">
        <v>9.5</v>
      </c>
      <c r="I155" s="139"/>
      <c r="J155" s="140">
        <f>ROUND(I155*H155,2)</f>
        <v>0</v>
      </c>
      <c r="K155" s="141"/>
      <c r="L155" s="32"/>
      <c r="M155" s="142" t="s">
        <v>1</v>
      </c>
      <c r="N155" s="143" t="s">
        <v>38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188</v>
      </c>
      <c r="AT155" s="146" t="s">
        <v>138</v>
      </c>
      <c r="AU155" s="146" t="s">
        <v>80</v>
      </c>
      <c r="AY155" s="17" t="s">
        <v>135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7" t="s">
        <v>80</v>
      </c>
      <c r="BK155" s="147">
        <f>ROUND(I155*H155,2)</f>
        <v>0</v>
      </c>
      <c r="BL155" s="17" t="s">
        <v>188</v>
      </c>
      <c r="BM155" s="146" t="s">
        <v>1141</v>
      </c>
    </row>
    <row r="156" spans="2:65" s="1" customFormat="1" ht="28.8">
      <c r="B156" s="32"/>
      <c r="D156" s="149" t="s">
        <v>539</v>
      </c>
      <c r="F156" s="191" t="s">
        <v>1142</v>
      </c>
      <c r="I156" s="192"/>
      <c r="L156" s="32"/>
      <c r="M156" s="193"/>
      <c r="T156" s="56"/>
      <c r="AT156" s="17" t="s">
        <v>539</v>
      </c>
      <c r="AU156" s="17" t="s">
        <v>80</v>
      </c>
    </row>
    <row r="157" spans="2:65" s="1" customFormat="1" ht="33" customHeight="1">
      <c r="B157" s="133"/>
      <c r="C157" s="134" t="s">
        <v>251</v>
      </c>
      <c r="D157" s="134" t="s">
        <v>138</v>
      </c>
      <c r="E157" s="135" t="s">
        <v>919</v>
      </c>
      <c r="F157" s="136" t="s">
        <v>1143</v>
      </c>
      <c r="G157" s="137" t="s">
        <v>207</v>
      </c>
      <c r="H157" s="138">
        <v>23</v>
      </c>
      <c r="I157" s="139"/>
      <c r="J157" s="140">
        <f>ROUND(I157*H157,2)</f>
        <v>0</v>
      </c>
      <c r="K157" s="141"/>
      <c r="L157" s="32"/>
      <c r="M157" s="142" t="s">
        <v>1</v>
      </c>
      <c r="N157" s="143" t="s">
        <v>38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188</v>
      </c>
      <c r="AT157" s="146" t="s">
        <v>138</v>
      </c>
      <c r="AU157" s="146" t="s">
        <v>80</v>
      </c>
      <c r="AY157" s="17" t="s">
        <v>135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80</v>
      </c>
      <c r="BK157" s="147">
        <f>ROUND(I157*H157,2)</f>
        <v>0</v>
      </c>
      <c r="BL157" s="17" t="s">
        <v>188</v>
      </c>
      <c r="BM157" s="146" t="s">
        <v>1144</v>
      </c>
    </row>
    <row r="158" spans="2:65" s="1" customFormat="1" ht="28.8">
      <c r="B158" s="32"/>
      <c r="D158" s="149" t="s">
        <v>539</v>
      </c>
      <c r="F158" s="191" t="s">
        <v>1142</v>
      </c>
      <c r="I158" s="192"/>
      <c r="L158" s="32"/>
      <c r="M158" s="193"/>
      <c r="T158" s="56"/>
      <c r="AT158" s="17" t="s">
        <v>539</v>
      </c>
      <c r="AU158" s="17" t="s">
        <v>80</v>
      </c>
    </row>
    <row r="159" spans="2:65" s="1" customFormat="1" ht="24.15" customHeight="1">
      <c r="B159" s="133"/>
      <c r="C159" s="134" t="s">
        <v>216</v>
      </c>
      <c r="D159" s="134" t="s">
        <v>138</v>
      </c>
      <c r="E159" s="135" t="s">
        <v>1145</v>
      </c>
      <c r="F159" s="136" t="s">
        <v>1146</v>
      </c>
      <c r="G159" s="137" t="s">
        <v>207</v>
      </c>
      <c r="H159" s="138">
        <v>60</v>
      </c>
      <c r="I159" s="139"/>
      <c r="J159" s="140">
        <f>ROUND(I159*H159,2)</f>
        <v>0</v>
      </c>
      <c r="K159" s="141"/>
      <c r="L159" s="32"/>
      <c r="M159" s="142" t="s">
        <v>1</v>
      </c>
      <c r="N159" s="143" t="s">
        <v>38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188</v>
      </c>
      <c r="AT159" s="146" t="s">
        <v>138</v>
      </c>
      <c r="AU159" s="146" t="s">
        <v>80</v>
      </c>
      <c r="AY159" s="17" t="s">
        <v>135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80</v>
      </c>
      <c r="BK159" s="147">
        <f>ROUND(I159*H159,2)</f>
        <v>0</v>
      </c>
      <c r="BL159" s="17" t="s">
        <v>188</v>
      </c>
      <c r="BM159" s="146" t="s">
        <v>1147</v>
      </c>
    </row>
    <row r="160" spans="2:65" s="1" customFormat="1" ht="28.8">
      <c r="B160" s="32"/>
      <c r="D160" s="149" t="s">
        <v>539</v>
      </c>
      <c r="F160" s="191" t="s">
        <v>1148</v>
      </c>
      <c r="I160" s="192"/>
      <c r="L160" s="32"/>
      <c r="M160" s="193"/>
      <c r="T160" s="56"/>
      <c r="AT160" s="17" t="s">
        <v>539</v>
      </c>
      <c r="AU160" s="17" t="s">
        <v>80</v>
      </c>
    </row>
    <row r="161" spans="2:65" s="1" customFormat="1" ht="16.5" customHeight="1">
      <c r="B161" s="133"/>
      <c r="C161" s="134" t="s">
        <v>260</v>
      </c>
      <c r="D161" s="134" t="s">
        <v>138</v>
      </c>
      <c r="E161" s="135" t="s">
        <v>923</v>
      </c>
      <c r="F161" s="136" t="s">
        <v>1149</v>
      </c>
      <c r="G161" s="137" t="s">
        <v>197</v>
      </c>
      <c r="H161" s="138">
        <v>8</v>
      </c>
      <c r="I161" s="139"/>
      <c r="J161" s="140">
        <f>ROUND(I161*H161,2)</f>
        <v>0</v>
      </c>
      <c r="K161" s="141"/>
      <c r="L161" s="32"/>
      <c r="M161" s="142" t="s">
        <v>1</v>
      </c>
      <c r="N161" s="143" t="s">
        <v>38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188</v>
      </c>
      <c r="AT161" s="146" t="s">
        <v>138</v>
      </c>
      <c r="AU161" s="146" t="s">
        <v>80</v>
      </c>
      <c r="AY161" s="17" t="s">
        <v>135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80</v>
      </c>
      <c r="BK161" s="147">
        <f>ROUND(I161*H161,2)</f>
        <v>0</v>
      </c>
      <c r="BL161" s="17" t="s">
        <v>188</v>
      </c>
      <c r="BM161" s="146" t="s">
        <v>1150</v>
      </c>
    </row>
    <row r="162" spans="2:65" s="1" customFormat="1" ht="67.2">
      <c r="B162" s="32"/>
      <c r="D162" s="149" t="s">
        <v>539</v>
      </c>
      <c r="F162" s="191" t="s">
        <v>1151</v>
      </c>
      <c r="I162" s="192"/>
      <c r="L162" s="32"/>
      <c r="M162" s="193"/>
      <c r="T162" s="56"/>
      <c r="AT162" s="17" t="s">
        <v>539</v>
      </c>
      <c r="AU162" s="17" t="s">
        <v>80</v>
      </c>
    </row>
    <row r="163" spans="2:65" s="1" customFormat="1" ht="16.5" customHeight="1">
      <c r="B163" s="133"/>
      <c r="C163" s="134" t="s">
        <v>220</v>
      </c>
      <c r="D163" s="134" t="s">
        <v>138</v>
      </c>
      <c r="E163" s="135" t="s">
        <v>1152</v>
      </c>
      <c r="F163" s="136" t="s">
        <v>1153</v>
      </c>
      <c r="G163" s="137" t="s">
        <v>197</v>
      </c>
      <c r="H163" s="138">
        <v>8</v>
      </c>
      <c r="I163" s="139"/>
      <c r="J163" s="140">
        <f>ROUND(I163*H163,2)</f>
        <v>0</v>
      </c>
      <c r="K163" s="141"/>
      <c r="L163" s="32"/>
      <c r="M163" s="142" t="s">
        <v>1</v>
      </c>
      <c r="N163" s="143" t="s">
        <v>38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46" t="s">
        <v>188</v>
      </c>
      <c r="AT163" s="146" t="s">
        <v>138</v>
      </c>
      <c r="AU163" s="146" t="s">
        <v>80</v>
      </c>
      <c r="AY163" s="17" t="s">
        <v>135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7" t="s">
        <v>80</v>
      </c>
      <c r="BK163" s="147">
        <f>ROUND(I163*H163,2)</f>
        <v>0</v>
      </c>
      <c r="BL163" s="17" t="s">
        <v>188</v>
      </c>
      <c r="BM163" s="146" t="s">
        <v>1154</v>
      </c>
    </row>
    <row r="164" spans="2:65" s="1" customFormat="1" ht="33" customHeight="1">
      <c r="B164" s="133"/>
      <c r="C164" s="134" t="s">
        <v>276</v>
      </c>
      <c r="D164" s="134" t="s">
        <v>138</v>
      </c>
      <c r="E164" s="135" t="s">
        <v>928</v>
      </c>
      <c r="F164" s="136" t="s">
        <v>1155</v>
      </c>
      <c r="G164" s="137" t="s">
        <v>197</v>
      </c>
      <c r="H164" s="138">
        <v>8</v>
      </c>
      <c r="I164" s="139"/>
      <c r="J164" s="140">
        <f>ROUND(I164*H164,2)</f>
        <v>0</v>
      </c>
      <c r="K164" s="141"/>
      <c r="L164" s="32"/>
      <c r="M164" s="142" t="s">
        <v>1</v>
      </c>
      <c r="N164" s="143" t="s">
        <v>38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AR164" s="146" t="s">
        <v>188</v>
      </c>
      <c r="AT164" s="146" t="s">
        <v>138</v>
      </c>
      <c r="AU164" s="146" t="s">
        <v>80</v>
      </c>
      <c r="AY164" s="17" t="s">
        <v>135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80</v>
      </c>
      <c r="BK164" s="147">
        <f>ROUND(I164*H164,2)</f>
        <v>0</v>
      </c>
      <c r="BL164" s="17" t="s">
        <v>188</v>
      </c>
      <c r="BM164" s="146" t="s">
        <v>1156</v>
      </c>
    </row>
    <row r="165" spans="2:65" s="1" customFormat="1" ht="67.2">
      <c r="B165" s="32"/>
      <c r="D165" s="149" t="s">
        <v>539</v>
      </c>
      <c r="F165" s="191" t="s">
        <v>1157</v>
      </c>
      <c r="I165" s="192"/>
      <c r="L165" s="32"/>
      <c r="M165" s="193"/>
      <c r="T165" s="56"/>
      <c r="AT165" s="17" t="s">
        <v>539</v>
      </c>
      <c r="AU165" s="17" t="s">
        <v>80</v>
      </c>
    </row>
    <row r="166" spans="2:65" s="1" customFormat="1" ht="33" customHeight="1">
      <c r="B166" s="133"/>
      <c r="C166" s="134" t="s">
        <v>224</v>
      </c>
      <c r="D166" s="134" t="s">
        <v>138</v>
      </c>
      <c r="E166" s="135" t="s">
        <v>1158</v>
      </c>
      <c r="F166" s="136" t="s">
        <v>1159</v>
      </c>
      <c r="G166" s="137" t="s">
        <v>197</v>
      </c>
      <c r="H166" s="138">
        <v>2</v>
      </c>
      <c r="I166" s="139"/>
      <c r="J166" s="140">
        <f>ROUND(I166*H166,2)</f>
        <v>0</v>
      </c>
      <c r="K166" s="141"/>
      <c r="L166" s="32"/>
      <c r="M166" s="142" t="s">
        <v>1</v>
      </c>
      <c r="N166" s="143" t="s">
        <v>38</v>
      </c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188</v>
      </c>
      <c r="AT166" s="146" t="s">
        <v>138</v>
      </c>
      <c r="AU166" s="146" t="s">
        <v>80</v>
      </c>
      <c r="AY166" s="17" t="s">
        <v>135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7" t="s">
        <v>80</v>
      </c>
      <c r="BK166" s="147">
        <f>ROUND(I166*H166,2)</f>
        <v>0</v>
      </c>
      <c r="BL166" s="17" t="s">
        <v>188</v>
      </c>
      <c r="BM166" s="146" t="s">
        <v>1160</v>
      </c>
    </row>
    <row r="167" spans="2:65" s="1" customFormat="1" ht="19.2">
      <c r="B167" s="32"/>
      <c r="D167" s="149" t="s">
        <v>539</v>
      </c>
      <c r="F167" s="191" t="s">
        <v>1161</v>
      </c>
      <c r="I167" s="192"/>
      <c r="L167" s="32"/>
      <c r="M167" s="193"/>
      <c r="T167" s="56"/>
      <c r="AT167" s="17" t="s">
        <v>539</v>
      </c>
      <c r="AU167" s="17" t="s">
        <v>80</v>
      </c>
    </row>
    <row r="168" spans="2:65" s="1" customFormat="1" ht="24.15" customHeight="1">
      <c r="B168" s="133"/>
      <c r="C168" s="134" t="s">
        <v>285</v>
      </c>
      <c r="D168" s="134" t="s">
        <v>138</v>
      </c>
      <c r="E168" s="135" t="s">
        <v>933</v>
      </c>
      <c r="F168" s="136" t="s">
        <v>1162</v>
      </c>
      <c r="G168" s="137" t="s">
        <v>1163</v>
      </c>
      <c r="H168" s="138">
        <v>3</v>
      </c>
      <c r="I168" s="139"/>
      <c r="J168" s="140">
        <f>ROUND(I168*H168,2)</f>
        <v>0</v>
      </c>
      <c r="K168" s="141"/>
      <c r="L168" s="32"/>
      <c r="M168" s="142" t="s">
        <v>1</v>
      </c>
      <c r="N168" s="143" t="s">
        <v>38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188</v>
      </c>
      <c r="AT168" s="146" t="s">
        <v>138</v>
      </c>
      <c r="AU168" s="146" t="s">
        <v>80</v>
      </c>
      <c r="AY168" s="17" t="s">
        <v>135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80</v>
      </c>
      <c r="BK168" s="147">
        <f>ROUND(I168*H168,2)</f>
        <v>0</v>
      </c>
      <c r="BL168" s="17" t="s">
        <v>188</v>
      </c>
      <c r="BM168" s="146" t="s">
        <v>1164</v>
      </c>
    </row>
    <row r="169" spans="2:65" s="1" customFormat="1" ht="28.8">
      <c r="B169" s="32"/>
      <c r="D169" s="149" t="s">
        <v>539</v>
      </c>
      <c r="F169" s="191" t="s">
        <v>1165</v>
      </c>
      <c r="I169" s="192"/>
      <c r="L169" s="32"/>
      <c r="M169" s="193"/>
      <c r="T169" s="56"/>
      <c r="AT169" s="17" t="s">
        <v>539</v>
      </c>
      <c r="AU169" s="17" t="s">
        <v>80</v>
      </c>
    </row>
    <row r="170" spans="2:65" s="1" customFormat="1" ht="24.15" customHeight="1">
      <c r="B170" s="133"/>
      <c r="C170" s="134" t="s">
        <v>290</v>
      </c>
      <c r="D170" s="134" t="s">
        <v>138</v>
      </c>
      <c r="E170" s="135" t="s">
        <v>1166</v>
      </c>
      <c r="F170" s="136" t="s">
        <v>1167</v>
      </c>
      <c r="G170" s="137" t="s">
        <v>197</v>
      </c>
      <c r="H170" s="138">
        <v>15</v>
      </c>
      <c r="I170" s="139"/>
      <c r="J170" s="140">
        <f>ROUND(I170*H170,2)</f>
        <v>0</v>
      </c>
      <c r="K170" s="141"/>
      <c r="L170" s="32"/>
      <c r="M170" s="142" t="s">
        <v>1</v>
      </c>
      <c r="N170" s="143" t="s">
        <v>38</v>
      </c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AR170" s="146" t="s">
        <v>188</v>
      </c>
      <c r="AT170" s="146" t="s">
        <v>138</v>
      </c>
      <c r="AU170" s="146" t="s">
        <v>80</v>
      </c>
      <c r="AY170" s="17" t="s">
        <v>135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7" t="s">
        <v>80</v>
      </c>
      <c r="BK170" s="147">
        <f>ROUND(I170*H170,2)</f>
        <v>0</v>
      </c>
      <c r="BL170" s="17" t="s">
        <v>188</v>
      </c>
      <c r="BM170" s="146" t="s">
        <v>1168</v>
      </c>
    </row>
    <row r="171" spans="2:65" s="1" customFormat="1" ht="24.15" customHeight="1">
      <c r="B171" s="133"/>
      <c r="C171" s="134" t="s">
        <v>297</v>
      </c>
      <c r="D171" s="134" t="s">
        <v>138</v>
      </c>
      <c r="E171" s="135" t="s">
        <v>936</v>
      </c>
      <c r="F171" s="136" t="s">
        <v>1169</v>
      </c>
      <c r="G171" s="137" t="s">
        <v>197</v>
      </c>
      <c r="H171" s="138">
        <v>4</v>
      </c>
      <c r="I171" s="139"/>
      <c r="J171" s="140">
        <f>ROUND(I171*H171,2)</f>
        <v>0</v>
      </c>
      <c r="K171" s="141"/>
      <c r="L171" s="32"/>
      <c r="M171" s="142" t="s">
        <v>1</v>
      </c>
      <c r="N171" s="143" t="s">
        <v>38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AR171" s="146" t="s">
        <v>188</v>
      </c>
      <c r="AT171" s="146" t="s">
        <v>138</v>
      </c>
      <c r="AU171" s="146" t="s">
        <v>80</v>
      </c>
      <c r="AY171" s="17" t="s">
        <v>135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80</v>
      </c>
      <c r="BK171" s="147">
        <f>ROUND(I171*H171,2)</f>
        <v>0</v>
      </c>
      <c r="BL171" s="17" t="s">
        <v>188</v>
      </c>
      <c r="BM171" s="146" t="s">
        <v>1170</v>
      </c>
    </row>
    <row r="172" spans="2:65" s="1" customFormat="1" ht="33" customHeight="1">
      <c r="B172" s="133"/>
      <c r="C172" s="134" t="s">
        <v>245</v>
      </c>
      <c r="D172" s="134" t="s">
        <v>138</v>
      </c>
      <c r="E172" s="135" t="s">
        <v>1171</v>
      </c>
      <c r="F172" s="136" t="s">
        <v>1172</v>
      </c>
      <c r="G172" s="137" t="s">
        <v>197</v>
      </c>
      <c r="H172" s="138">
        <v>2</v>
      </c>
      <c r="I172" s="139"/>
      <c r="J172" s="140">
        <f>ROUND(I172*H172,2)</f>
        <v>0</v>
      </c>
      <c r="K172" s="141"/>
      <c r="L172" s="32"/>
      <c r="M172" s="142" t="s">
        <v>1</v>
      </c>
      <c r="N172" s="143" t="s">
        <v>38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AR172" s="146" t="s">
        <v>188</v>
      </c>
      <c r="AT172" s="146" t="s">
        <v>138</v>
      </c>
      <c r="AU172" s="146" t="s">
        <v>80</v>
      </c>
      <c r="AY172" s="17" t="s">
        <v>135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7" t="s">
        <v>80</v>
      </c>
      <c r="BK172" s="147">
        <f>ROUND(I172*H172,2)</f>
        <v>0</v>
      </c>
      <c r="BL172" s="17" t="s">
        <v>188</v>
      </c>
      <c r="BM172" s="146" t="s">
        <v>1173</v>
      </c>
    </row>
    <row r="173" spans="2:65" s="1" customFormat="1" ht="24.15" customHeight="1">
      <c r="B173" s="133"/>
      <c r="C173" s="134" t="s">
        <v>477</v>
      </c>
      <c r="D173" s="134" t="s">
        <v>138</v>
      </c>
      <c r="E173" s="135" t="s">
        <v>939</v>
      </c>
      <c r="F173" s="136" t="s">
        <v>1174</v>
      </c>
      <c r="G173" s="137" t="s">
        <v>197</v>
      </c>
      <c r="H173" s="138">
        <v>1</v>
      </c>
      <c r="I173" s="139"/>
      <c r="J173" s="140">
        <f>ROUND(I173*H173,2)</f>
        <v>0</v>
      </c>
      <c r="K173" s="141"/>
      <c r="L173" s="32"/>
      <c r="M173" s="142" t="s">
        <v>1</v>
      </c>
      <c r="N173" s="143" t="s">
        <v>38</v>
      </c>
      <c r="P173" s="144">
        <f>O173*H173</f>
        <v>0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AR173" s="146" t="s">
        <v>188</v>
      </c>
      <c r="AT173" s="146" t="s">
        <v>138</v>
      </c>
      <c r="AU173" s="146" t="s">
        <v>80</v>
      </c>
      <c r="AY173" s="17" t="s">
        <v>135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7" t="s">
        <v>80</v>
      </c>
      <c r="BK173" s="147">
        <f>ROUND(I173*H173,2)</f>
        <v>0</v>
      </c>
      <c r="BL173" s="17" t="s">
        <v>188</v>
      </c>
      <c r="BM173" s="146" t="s">
        <v>1175</v>
      </c>
    </row>
    <row r="174" spans="2:65" s="1" customFormat="1" ht="16.5" customHeight="1">
      <c r="B174" s="133"/>
      <c r="C174" s="134" t="s">
        <v>483</v>
      </c>
      <c r="D174" s="134" t="s">
        <v>138</v>
      </c>
      <c r="E174" s="135" t="s">
        <v>1176</v>
      </c>
      <c r="F174" s="136" t="s">
        <v>1177</v>
      </c>
      <c r="G174" s="137" t="s">
        <v>207</v>
      </c>
      <c r="H174" s="138">
        <v>100</v>
      </c>
      <c r="I174" s="139"/>
      <c r="J174" s="140">
        <f>ROUND(I174*H174,2)</f>
        <v>0</v>
      </c>
      <c r="K174" s="141"/>
      <c r="L174" s="32"/>
      <c r="M174" s="142" t="s">
        <v>1</v>
      </c>
      <c r="N174" s="143" t="s">
        <v>38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188</v>
      </c>
      <c r="AT174" s="146" t="s">
        <v>138</v>
      </c>
      <c r="AU174" s="146" t="s">
        <v>80</v>
      </c>
      <c r="AY174" s="17" t="s">
        <v>135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80</v>
      </c>
      <c r="BK174" s="147">
        <f>ROUND(I174*H174,2)</f>
        <v>0</v>
      </c>
      <c r="BL174" s="17" t="s">
        <v>188</v>
      </c>
      <c r="BM174" s="146" t="s">
        <v>1178</v>
      </c>
    </row>
    <row r="175" spans="2:65" s="1" customFormat="1" ht="28.8">
      <c r="B175" s="32"/>
      <c r="D175" s="149" t="s">
        <v>539</v>
      </c>
      <c r="F175" s="191" t="s">
        <v>1179</v>
      </c>
      <c r="I175" s="192"/>
      <c r="L175" s="32"/>
      <c r="M175" s="193"/>
      <c r="T175" s="56"/>
      <c r="AT175" s="17" t="s">
        <v>539</v>
      </c>
      <c r="AU175" s="17" t="s">
        <v>80</v>
      </c>
    </row>
    <row r="176" spans="2:65" s="1" customFormat="1" ht="21.75" customHeight="1">
      <c r="B176" s="133"/>
      <c r="C176" s="134" t="s">
        <v>487</v>
      </c>
      <c r="D176" s="134" t="s">
        <v>138</v>
      </c>
      <c r="E176" s="135" t="s">
        <v>942</v>
      </c>
      <c r="F176" s="136" t="s">
        <v>1180</v>
      </c>
      <c r="G176" s="137" t="s">
        <v>207</v>
      </c>
      <c r="H176" s="138">
        <v>100</v>
      </c>
      <c r="I176" s="139"/>
      <c r="J176" s="140">
        <f>ROUND(I176*H176,2)</f>
        <v>0</v>
      </c>
      <c r="K176" s="141"/>
      <c r="L176" s="32"/>
      <c r="M176" s="142" t="s">
        <v>1</v>
      </c>
      <c r="N176" s="143" t="s">
        <v>38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188</v>
      </c>
      <c r="AT176" s="146" t="s">
        <v>138</v>
      </c>
      <c r="AU176" s="146" t="s">
        <v>80</v>
      </c>
      <c r="AY176" s="17" t="s">
        <v>135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80</v>
      </c>
      <c r="BK176" s="147">
        <f>ROUND(I176*H176,2)</f>
        <v>0</v>
      </c>
      <c r="BL176" s="17" t="s">
        <v>188</v>
      </c>
      <c r="BM176" s="146" t="s">
        <v>1181</v>
      </c>
    </row>
    <row r="177" spans="2:65" s="1" customFormat="1" ht="19.2">
      <c r="B177" s="32"/>
      <c r="D177" s="149" t="s">
        <v>539</v>
      </c>
      <c r="F177" s="191" t="s">
        <v>1182</v>
      </c>
      <c r="I177" s="192"/>
      <c r="L177" s="32"/>
      <c r="M177" s="193"/>
      <c r="T177" s="56"/>
      <c r="AT177" s="17" t="s">
        <v>539</v>
      </c>
      <c r="AU177" s="17" t="s">
        <v>80</v>
      </c>
    </row>
    <row r="178" spans="2:65" s="1" customFormat="1" ht="24.15" customHeight="1">
      <c r="B178" s="133"/>
      <c r="C178" s="134" t="s">
        <v>254</v>
      </c>
      <c r="D178" s="134" t="s">
        <v>138</v>
      </c>
      <c r="E178" s="135" t="s">
        <v>1183</v>
      </c>
      <c r="F178" s="136" t="s">
        <v>1184</v>
      </c>
      <c r="G178" s="137" t="s">
        <v>1091</v>
      </c>
      <c r="H178" s="138">
        <v>1</v>
      </c>
      <c r="I178" s="139"/>
      <c r="J178" s="140">
        <f t="shared" ref="J178:J183" si="10">ROUND(I178*H178,2)</f>
        <v>0</v>
      </c>
      <c r="K178" s="141"/>
      <c r="L178" s="32"/>
      <c r="M178" s="142" t="s">
        <v>1</v>
      </c>
      <c r="N178" s="143" t="s">
        <v>38</v>
      </c>
      <c r="P178" s="144">
        <f t="shared" ref="P178:P183" si="11">O178*H178</f>
        <v>0</v>
      </c>
      <c r="Q178" s="144">
        <v>0</v>
      </c>
      <c r="R178" s="144">
        <f t="shared" ref="R178:R183" si="12">Q178*H178</f>
        <v>0</v>
      </c>
      <c r="S178" s="144">
        <v>0</v>
      </c>
      <c r="T178" s="145">
        <f t="shared" ref="T178:T183" si="13">S178*H178</f>
        <v>0</v>
      </c>
      <c r="AR178" s="146" t="s">
        <v>188</v>
      </c>
      <c r="AT178" s="146" t="s">
        <v>138</v>
      </c>
      <c r="AU178" s="146" t="s">
        <v>80</v>
      </c>
      <c r="AY178" s="17" t="s">
        <v>135</v>
      </c>
      <c r="BE178" s="147">
        <f t="shared" ref="BE178:BE183" si="14">IF(N178="základní",J178,0)</f>
        <v>0</v>
      </c>
      <c r="BF178" s="147">
        <f t="shared" ref="BF178:BF183" si="15">IF(N178="snížená",J178,0)</f>
        <v>0</v>
      </c>
      <c r="BG178" s="147">
        <f t="shared" ref="BG178:BG183" si="16">IF(N178="zákl. přenesená",J178,0)</f>
        <v>0</v>
      </c>
      <c r="BH178" s="147">
        <f t="shared" ref="BH178:BH183" si="17">IF(N178="sníž. přenesená",J178,0)</f>
        <v>0</v>
      </c>
      <c r="BI178" s="147">
        <f t="shared" ref="BI178:BI183" si="18">IF(N178="nulová",J178,0)</f>
        <v>0</v>
      </c>
      <c r="BJ178" s="17" t="s">
        <v>80</v>
      </c>
      <c r="BK178" s="147">
        <f t="shared" ref="BK178:BK183" si="19">ROUND(I178*H178,2)</f>
        <v>0</v>
      </c>
      <c r="BL178" s="17" t="s">
        <v>188</v>
      </c>
      <c r="BM178" s="146" t="s">
        <v>1185</v>
      </c>
    </row>
    <row r="179" spans="2:65" s="1" customFormat="1" ht="24.15" customHeight="1">
      <c r="B179" s="133"/>
      <c r="C179" s="134" t="s">
        <v>497</v>
      </c>
      <c r="D179" s="134" t="s">
        <v>138</v>
      </c>
      <c r="E179" s="135" t="s">
        <v>1186</v>
      </c>
      <c r="F179" s="136" t="s">
        <v>1187</v>
      </c>
      <c r="G179" s="137" t="s">
        <v>197</v>
      </c>
      <c r="H179" s="138">
        <v>1</v>
      </c>
      <c r="I179" s="139"/>
      <c r="J179" s="140">
        <f t="shared" si="10"/>
        <v>0</v>
      </c>
      <c r="K179" s="141"/>
      <c r="L179" s="32"/>
      <c r="M179" s="142" t="s">
        <v>1</v>
      </c>
      <c r="N179" s="143" t="s">
        <v>38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188</v>
      </c>
      <c r="AT179" s="146" t="s">
        <v>138</v>
      </c>
      <c r="AU179" s="146" t="s">
        <v>80</v>
      </c>
      <c r="AY179" s="17" t="s">
        <v>135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7" t="s">
        <v>80</v>
      </c>
      <c r="BK179" s="147">
        <f t="shared" si="19"/>
        <v>0</v>
      </c>
      <c r="BL179" s="17" t="s">
        <v>188</v>
      </c>
      <c r="BM179" s="146" t="s">
        <v>1188</v>
      </c>
    </row>
    <row r="180" spans="2:65" s="1" customFormat="1" ht="16.5" customHeight="1">
      <c r="B180" s="133"/>
      <c r="C180" s="134" t="s">
        <v>258</v>
      </c>
      <c r="D180" s="134" t="s">
        <v>138</v>
      </c>
      <c r="E180" s="135" t="s">
        <v>1189</v>
      </c>
      <c r="F180" s="136" t="s">
        <v>1190</v>
      </c>
      <c r="G180" s="137" t="s">
        <v>197</v>
      </c>
      <c r="H180" s="138">
        <v>1</v>
      </c>
      <c r="I180" s="139"/>
      <c r="J180" s="140">
        <f t="shared" si="10"/>
        <v>0</v>
      </c>
      <c r="K180" s="141"/>
      <c r="L180" s="32"/>
      <c r="M180" s="142" t="s">
        <v>1</v>
      </c>
      <c r="N180" s="143" t="s">
        <v>38</v>
      </c>
      <c r="P180" s="144">
        <f t="shared" si="11"/>
        <v>0</v>
      </c>
      <c r="Q180" s="144">
        <v>0</v>
      </c>
      <c r="R180" s="144">
        <f t="shared" si="12"/>
        <v>0</v>
      </c>
      <c r="S180" s="144">
        <v>0</v>
      </c>
      <c r="T180" s="145">
        <f t="shared" si="13"/>
        <v>0</v>
      </c>
      <c r="AR180" s="146" t="s">
        <v>188</v>
      </c>
      <c r="AT180" s="146" t="s">
        <v>138</v>
      </c>
      <c r="AU180" s="146" t="s">
        <v>80</v>
      </c>
      <c r="AY180" s="17" t="s">
        <v>135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7" t="s">
        <v>80</v>
      </c>
      <c r="BK180" s="147">
        <f t="shared" si="19"/>
        <v>0</v>
      </c>
      <c r="BL180" s="17" t="s">
        <v>188</v>
      </c>
      <c r="BM180" s="146" t="s">
        <v>1191</v>
      </c>
    </row>
    <row r="181" spans="2:65" s="1" customFormat="1" ht="37.799999999999997" customHeight="1">
      <c r="B181" s="133"/>
      <c r="C181" s="134" t="s">
        <v>510</v>
      </c>
      <c r="D181" s="134" t="s">
        <v>138</v>
      </c>
      <c r="E181" s="135" t="s">
        <v>947</v>
      </c>
      <c r="F181" s="136" t="s">
        <v>1192</v>
      </c>
      <c r="G181" s="137" t="s">
        <v>207</v>
      </c>
      <c r="H181" s="138">
        <v>11</v>
      </c>
      <c r="I181" s="139"/>
      <c r="J181" s="140">
        <f t="shared" si="10"/>
        <v>0</v>
      </c>
      <c r="K181" s="141"/>
      <c r="L181" s="32"/>
      <c r="M181" s="142" t="s">
        <v>1</v>
      </c>
      <c r="N181" s="143" t="s">
        <v>38</v>
      </c>
      <c r="P181" s="144">
        <f t="shared" si="11"/>
        <v>0</v>
      </c>
      <c r="Q181" s="144">
        <v>0</v>
      </c>
      <c r="R181" s="144">
        <f t="shared" si="12"/>
        <v>0</v>
      </c>
      <c r="S181" s="144">
        <v>0</v>
      </c>
      <c r="T181" s="145">
        <f t="shared" si="13"/>
        <v>0</v>
      </c>
      <c r="AR181" s="146" t="s">
        <v>188</v>
      </c>
      <c r="AT181" s="146" t="s">
        <v>138</v>
      </c>
      <c r="AU181" s="146" t="s">
        <v>80</v>
      </c>
      <c r="AY181" s="17" t="s">
        <v>135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7" t="s">
        <v>80</v>
      </c>
      <c r="BK181" s="147">
        <f t="shared" si="19"/>
        <v>0</v>
      </c>
      <c r="BL181" s="17" t="s">
        <v>188</v>
      </c>
      <c r="BM181" s="146" t="s">
        <v>1193</v>
      </c>
    </row>
    <row r="182" spans="2:65" s="1" customFormat="1" ht="16.5" customHeight="1">
      <c r="B182" s="133"/>
      <c r="C182" s="134" t="s">
        <v>263</v>
      </c>
      <c r="D182" s="134" t="s">
        <v>138</v>
      </c>
      <c r="E182" s="135" t="s">
        <v>1194</v>
      </c>
      <c r="F182" s="136" t="s">
        <v>1195</v>
      </c>
      <c r="G182" s="137" t="s">
        <v>197</v>
      </c>
      <c r="H182" s="138">
        <v>1</v>
      </c>
      <c r="I182" s="139"/>
      <c r="J182" s="140">
        <f t="shared" si="10"/>
        <v>0</v>
      </c>
      <c r="K182" s="141"/>
      <c r="L182" s="32"/>
      <c r="M182" s="142" t="s">
        <v>1</v>
      </c>
      <c r="N182" s="143" t="s">
        <v>38</v>
      </c>
      <c r="P182" s="144">
        <f t="shared" si="11"/>
        <v>0</v>
      </c>
      <c r="Q182" s="144">
        <v>0</v>
      </c>
      <c r="R182" s="144">
        <f t="shared" si="12"/>
        <v>0</v>
      </c>
      <c r="S182" s="144">
        <v>0</v>
      </c>
      <c r="T182" s="145">
        <f t="shared" si="13"/>
        <v>0</v>
      </c>
      <c r="AR182" s="146" t="s">
        <v>188</v>
      </c>
      <c r="AT182" s="146" t="s">
        <v>138</v>
      </c>
      <c r="AU182" s="146" t="s">
        <v>80</v>
      </c>
      <c r="AY182" s="17" t="s">
        <v>135</v>
      </c>
      <c r="BE182" s="147">
        <f t="shared" si="14"/>
        <v>0</v>
      </c>
      <c r="BF182" s="147">
        <f t="shared" si="15"/>
        <v>0</v>
      </c>
      <c r="BG182" s="147">
        <f t="shared" si="16"/>
        <v>0</v>
      </c>
      <c r="BH182" s="147">
        <f t="shared" si="17"/>
        <v>0</v>
      </c>
      <c r="BI182" s="147">
        <f t="shared" si="18"/>
        <v>0</v>
      </c>
      <c r="BJ182" s="17" t="s">
        <v>80</v>
      </c>
      <c r="BK182" s="147">
        <f t="shared" si="19"/>
        <v>0</v>
      </c>
      <c r="BL182" s="17" t="s">
        <v>188</v>
      </c>
      <c r="BM182" s="146" t="s">
        <v>1196</v>
      </c>
    </row>
    <row r="183" spans="2:65" s="1" customFormat="1" ht="16.5" customHeight="1">
      <c r="B183" s="133"/>
      <c r="C183" s="134" t="s">
        <v>520</v>
      </c>
      <c r="D183" s="134" t="s">
        <v>138</v>
      </c>
      <c r="E183" s="135" t="s">
        <v>954</v>
      </c>
      <c r="F183" s="136" t="s">
        <v>1097</v>
      </c>
      <c r="G183" s="137" t="s">
        <v>1098</v>
      </c>
      <c r="H183" s="138">
        <v>97.2</v>
      </c>
      <c r="I183" s="139"/>
      <c r="J183" s="140">
        <f t="shared" si="10"/>
        <v>0</v>
      </c>
      <c r="K183" s="141"/>
      <c r="L183" s="32"/>
      <c r="M183" s="142" t="s">
        <v>1</v>
      </c>
      <c r="N183" s="143" t="s">
        <v>38</v>
      </c>
      <c r="P183" s="144">
        <f t="shared" si="11"/>
        <v>0</v>
      </c>
      <c r="Q183" s="144">
        <v>0</v>
      </c>
      <c r="R183" s="144">
        <f t="shared" si="12"/>
        <v>0</v>
      </c>
      <c r="S183" s="144">
        <v>0</v>
      </c>
      <c r="T183" s="145">
        <f t="shared" si="13"/>
        <v>0</v>
      </c>
      <c r="AR183" s="146" t="s">
        <v>188</v>
      </c>
      <c r="AT183" s="146" t="s">
        <v>138</v>
      </c>
      <c r="AU183" s="146" t="s">
        <v>80</v>
      </c>
      <c r="AY183" s="17" t="s">
        <v>135</v>
      </c>
      <c r="BE183" s="147">
        <f t="shared" si="14"/>
        <v>0</v>
      </c>
      <c r="BF183" s="147">
        <f t="shared" si="15"/>
        <v>0</v>
      </c>
      <c r="BG183" s="147">
        <f t="shared" si="16"/>
        <v>0</v>
      </c>
      <c r="BH183" s="147">
        <f t="shared" si="17"/>
        <v>0</v>
      </c>
      <c r="BI183" s="147">
        <f t="shared" si="18"/>
        <v>0</v>
      </c>
      <c r="BJ183" s="17" t="s">
        <v>80</v>
      </c>
      <c r="BK183" s="147">
        <f t="shared" si="19"/>
        <v>0</v>
      </c>
      <c r="BL183" s="17" t="s">
        <v>188</v>
      </c>
      <c r="BM183" s="146" t="s">
        <v>1197</v>
      </c>
    </row>
    <row r="184" spans="2:65" s="11" customFormat="1" ht="25.95" customHeight="1">
      <c r="B184" s="121"/>
      <c r="D184" s="122" t="s">
        <v>72</v>
      </c>
      <c r="E184" s="123" t="s">
        <v>1198</v>
      </c>
      <c r="F184" s="123" t="s">
        <v>1199</v>
      </c>
      <c r="I184" s="124"/>
      <c r="J184" s="125">
        <f>BK184</f>
        <v>0</v>
      </c>
      <c r="L184" s="121"/>
      <c r="M184" s="126"/>
      <c r="P184" s="127">
        <f>SUM(P185:P231)</f>
        <v>0</v>
      </c>
      <c r="R184" s="127">
        <f>SUM(R185:R231)</f>
        <v>0</v>
      </c>
      <c r="T184" s="128">
        <f>SUM(T185:T231)</f>
        <v>0</v>
      </c>
      <c r="AR184" s="122" t="s">
        <v>80</v>
      </c>
      <c r="AT184" s="129" t="s">
        <v>72</v>
      </c>
      <c r="AU184" s="129" t="s">
        <v>73</v>
      </c>
      <c r="AY184" s="122" t="s">
        <v>135</v>
      </c>
      <c r="BK184" s="130">
        <f>SUM(BK185:BK231)</f>
        <v>0</v>
      </c>
    </row>
    <row r="185" spans="2:65" s="1" customFormat="1" ht="21.75" customHeight="1">
      <c r="B185" s="133"/>
      <c r="C185" s="134" t="s">
        <v>527</v>
      </c>
      <c r="D185" s="134" t="s">
        <v>138</v>
      </c>
      <c r="E185" s="135" t="s">
        <v>1200</v>
      </c>
      <c r="F185" s="136" t="s">
        <v>1201</v>
      </c>
      <c r="G185" s="137" t="s">
        <v>1091</v>
      </c>
      <c r="H185" s="138">
        <v>6</v>
      </c>
      <c r="I185" s="139"/>
      <c r="J185" s="140">
        <f>ROUND(I185*H185,2)</f>
        <v>0</v>
      </c>
      <c r="K185" s="141"/>
      <c r="L185" s="32"/>
      <c r="M185" s="142" t="s">
        <v>1</v>
      </c>
      <c r="N185" s="143" t="s">
        <v>38</v>
      </c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AR185" s="146" t="s">
        <v>188</v>
      </c>
      <c r="AT185" s="146" t="s">
        <v>138</v>
      </c>
      <c r="AU185" s="146" t="s">
        <v>80</v>
      </c>
      <c r="AY185" s="17" t="s">
        <v>135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80</v>
      </c>
      <c r="BK185" s="147">
        <f>ROUND(I185*H185,2)</f>
        <v>0</v>
      </c>
      <c r="BL185" s="17" t="s">
        <v>188</v>
      </c>
      <c r="BM185" s="146" t="s">
        <v>1202</v>
      </c>
    </row>
    <row r="186" spans="2:65" s="1" customFormat="1" ht="21.75" customHeight="1">
      <c r="B186" s="133"/>
      <c r="C186" s="134" t="s">
        <v>531</v>
      </c>
      <c r="D186" s="134" t="s">
        <v>138</v>
      </c>
      <c r="E186" s="135" t="s">
        <v>957</v>
      </c>
      <c r="F186" s="136" t="s">
        <v>1203</v>
      </c>
      <c r="G186" s="137" t="s">
        <v>1091</v>
      </c>
      <c r="H186" s="138">
        <v>6</v>
      </c>
      <c r="I186" s="139"/>
      <c r="J186" s="140">
        <f>ROUND(I186*H186,2)</f>
        <v>0</v>
      </c>
      <c r="K186" s="141"/>
      <c r="L186" s="32"/>
      <c r="M186" s="142" t="s">
        <v>1</v>
      </c>
      <c r="N186" s="143" t="s">
        <v>38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AR186" s="146" t="s">
        <v>188</v>
      </c>
      <c r="AT186" s="146" t="s">
        <v>138</v>
      </c>
      <c r="AU186" s="146" t="s">
        <v>80</v>
      </c>
      <c r="AY186" s="17" t="s">
        <v>135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7" t="s">
        <v>80</v>
      </c>
      <c r="BK186" s="147">
        <f>ROUND(I186*H186,2)</f>
        <v>0</v>
      </c>
      <c r="BL186" s="17" t="s">
        <v>188</v>
      </c>
      <c r="BM186" s="146" t="s">
        <v>1204</v>
      </c>
    </row>
    <row r="187" spans="2:65" s="1" customFormat="1" ht="48">
      <c r="B187" s="32"/>
      <c r="D187" s="149" t="s">
        <v>539</v>
      </c>
      <c r="F187" s="191" t="s">
        <v>1205</v>
      </c>
      <c r="I187" s="192"/>
      <c r="L187" s="32"/>
      <c r="M187" s="193"/>
      <c r="T187" s="56"/>
      <c r="AT187" s="17" t="s">
        <v>539</v>
      </c>
      <c r="AU187" s="17" t="s">
        <v>80</v>
      </c>
    </row>
    <row r="188" spans="2:65" s="1" customFormat="1" ht="33" customHeight="1">
      <c r="B188" s="133"/>
      <c r="C188" s="134" t="s">
        <v>535</v>
      </c>
      <c r="D188" s="134" t="s">
        <v>138</v>
      </c>
      <c r="E188" s="135" t="s">
        <v>1206</v>
      </c>
      <c r="F188" s="136" t="s">
        <v>1207</v>
      </c>
      <c r="G188" s="137" t="s">
        <v>197</v>
      </c>
      <c r="H188" s="138">
        <v>6</v>
      </c>
      <c r="I188" s="139"/>
      <c r="J188" s="140">
        <f>ROUND(I188*H188,2)</f>
        <v>0</v>
      </c>
      <c r="K188" s="141"/>
      <c r="L188" s="32"/>
      <c r="M188" s="142" t="s">
        <v>1</v>
      </c>
      <c r="N188" s="143" t="s">
        <v>38</v>
      </c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AR188" s="146" t="s">
        <v>188</v>
      </c>
      <c r="AT188" s="146" t="s">
        <v>138</v>
      </c>
      <c r="AU188" s="146" t="s">
        <v>80</v>
      </c>
      <c r="AY188" s="17" t="s">
        <v>135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7" t="s">
        <v>80</v>
      </c>
      <c r="BK188" s="147">
        <f>ROUND(I188*H188,2)</f>
        <v>0</v>
      </c>
      <c r="BL188" s="17" t="s">
        <v>188</v>
      </c>
      <c r="BM188" s="146" t="s">
        <v>1208</v>
      </c>
    </row>
    <row r="189" spans="2:65" s="1" customFormat="1" ht="33" customHeight="1">
      <c r="B189" s="133"/>
      <c r="C189" s="134" t="s">
        <v>541</v>
      </c>
      <c r="D189" s="134" t="s">
        <v>138</v>
      </c>
      <c r="E189" s="135" t="s">
        <v>961</v>
      </c>
      <c r="F189" s="136" t="s">
        <v>1209</v>
      </c>
      <c r="G189" s="137" t="s">
        <v>197</v>
      </c>
      <c r="H189" s="138">
        <v>6</v>
      </c>
      <c r="I189" s="139"/>
      <c r="J189" s="140">
        <f>ROUND(I189*H189,2)</f>
        <v>0</v>
      </c>
      <c r="K189" s="141"/>
      <c r="L189" s="32"/>
      <c r="M189" s="142" t="s">
        <v>1</v>
      </c>
      <c r="N189" s="143" t="s">
        <v>38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188</v>
      </c>
      <c r="AT189" s="146" t="s">
        <v>138</v>
      </c>
      <c r="AU189" s="146" t="s">
        <v>80</v>
      </c>
      <c r="AY189" s="17" t="s">
        <v>135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80</v>
      </c>
      <c r="BK189" s="147">
        <f>ROUND(I189*H189,2)</f>
        <v>0</v>
      </c>
      <c r="BL189" s="17" t="s">
        <v>188</v>
      </c>
      <c r="BM189" s="146" t="s">
        <v>1210</v>
      </c>
    </row>
    <row r="190" spans="2:65" s="1" customFormat="1" ht="16.5" customHeight="1">
      <c r="B190" s="133"/>
      <c r="C190" s="134" t="s">
        <v>279</v>
      </c>
      <c r="D190" s="134" t="s">
        <v>138</v>
      </c>
      <c r="E190" s="135" t="s">
        <v>1211</v>
      </c>
      <c r="F190" s="136" t="s">
        <v>1212</v>
      </c>
      <c r="G190" s="137" t="s">
        <v>1091</v>
      </c>
      <c r="H190" s="138">
        <v>2</v>
      </c>
      <c r="I190" s="139"/>
      <c r="J190" s="140">
        <f>ROUND(I190*H190,2)</f>
        <v>0</v>
      </c>
      <c r="K190" s="141"/>
      <c r="L190" s="32"/>
      <c r="M190" s="142" t="s">
        <v>1</v>
      </c>
      <c r="N190" s="143" t="s">
        <v>38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188</v>
      </c>
      <c r="AT190" s="146" t="s">
        <v>138</v>
      </c>
      <c r="AU190" s="146" t="s">
        <v>80</v>
      </c>
      <c r="AY190" s="17" t="s">
        <v>135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80</v>
      </c>
      <c r="BK190" s="147">
        <f>ROUND(I190*H190,2)</f>
        <v>0</v>
      </c>
      <c r="BL190" s="17" t="s">
        <v>188</v>
      </c>
      <c r="BM190" s="146" t="s">
        <v>1213</v>
      </c>
    </row>
    <row r="191" spans="2:65" s="1" customFormat="1" ht="19.2">
      <c r="B191" s="32"/>
      <c r="D191" s="149" t="s">
        <v>539</v>
      </c>
      <c r="F191" s="191" t="s">
        <v>1214</v>
      </c>
      <c r="I191" s="192"/>
      <c r="L191" s="32"/>
      <c r="M191" s="193"/>
      <c r="T191" s="56"/>
      <c r="AT191" s="17" t="s">
        <v>539</v>
      </c>
      <c r="AU191" s="17" t="s">
        <v>80</v>
      </c>
    </row>
    <row r="192" spans="2:65" s="1" customFormat="1" ht="16.5" customHeight="1">
      <c r="B192" s="133"/>
      <c r="C192" s="134" t="s">
        <v>550</v>
      </c>
      <c r="D192" s="134" t="s">
        <v>138</v>
      </c>
      <c r="E192" s="135" t="s">
        <v>1215</v>
      </c>
      <c r="F192" s="136" t="s">
        <v>1216</v>
      </c>
      <c r="G192" s="137" t="s">
        <v>1091</v>
      </c>
      <c r="H192" s="138">
        <v>1</v>
      </c>
      <c r="I192" s="139"/>
      <c r="J192" s="140">
        <f>ROUND(I192*H192,2)</f>
        <v>0</v>
      </c>
      <c r="K192" s="141"/>
      <c r="L192" s="32"/>
      <c r="M192" s="142" t="s">
        <v>1</v>
      </c>
      <c r="N192" s="143" t="s">
        <v>38</v>
      </c>
      <c r="P192" s="144">
        <f>O192*H192</f>
        <v>0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AR192" s="146" t="s">
        <v>188</v>
      </c>
      <c r="AT192" s="146" t="s">
        <v>138</v>
      </c>
      <c r="AU192" s="146" t="s">
        <v>80</v>
      </c>
      <c r="AY192" s="17" t="s">
        <v>135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7" t="s">
        <v>80</v>
      </c>
      <c r="BK192" s="147">
        <f>ROUND(I192*H192,2)</f>
        <v>0</v>
      </c>
      <c r="BL192" s="17" t="s">
        <v>188</v>
      </c>
      <c r="BM192" s="146" t="s">
        <v>1217</v>
      </c>
    </row>
    <row r="193" spans="2:65" s="1" customFormat="1" ht="16.5" customHeight="1">
      <c r="B193" s="133"/>
      <c r="C193" s="134" t="s">
        <v>283</v>
      </c>
      <c r="D193" s="134" t="s">
        <v>138</v>
      </c>
      <c r="E193" s="135" t="s">
        <v>1218</v>
      </c>
      <c r="F193" s="136" t="s">
        <v>1219</v>
      </c>
      <c r="G193" s="137" t="s">
        <v>1091</v>
      </c>
      <c r="H193" s="138">
        <v>2</v>
      </c>
      <c r="I193" s="139"/>
      <c r="J193" s="140">
        <f>ROUND(I193*H193,2)</f>
        <v>0</v>
      </c>
      <c r="K193" s="141"/>
      <c r="L193" s="32"/>
      <c r="M193" s="142" t="s">
        <v>1</v>
      </c>
      <c r="N193" s="143" t="s">
        <v>38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188</v>
      </c>
      <c r="AT193" s="146" t="s">
        <v>138</v>
      </c>
      <c r="AU193" s="146" t="s">
        <v>80</v>
      </c>
      <c r="AY193" s="17" t="s">
        <v>135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80</v>
      </c>
      <c r="BK193" s="147">
        <f>ROUND(I193*H193,2)</f>
        <v>0</v>
      </c>
      <c r="BL193" s="17" t="s">
        <v>188</v>
      </c>
      <c r="BM193" s="146" t="s">
        <v>1220</v>
      </c>
    </row>
    <row r="194" spans="2:65" s="1" customFormat="1" ht="28.8">
      <c r="B194" s="32"/>
      <c r="D194" s="149" t="s">
        <v>539</v>
      </c>
      <c r="F194" s="191" t="s">
        <v>1221</v>
      </c>
      <c r="I194" s="192"/>
      <c r="L194" s="32"/>
      <c r="M194" s="193"/>
      <c r="T194" s="56"/>
      <c r="AT194" s="17" t="s">
        <v>539</v>
      </c>
      <c r="AU194" s="17" t="s">
        <v>80</v>
      </c>
    </row>
    <row r="195" spans="2:65" s="1" customFormat="1" ht="21.75" customHeight="1">
      <c r="B195" s="133"/>
      <c r="C195" s="134" t="s">
        <v>558</v>
      </c>
      <c r="D195" s="134" t="s">
        <v>138</v>
      </c>
      <c r="E195" s="135" t="s">
        <v>1222</v>
      </c>
      <c r="F195" s="136" t="s">
        <v>1223</v>
      </c>
      <c r="G195" s="137" t="s">
        <v>1091</v>
      </c>
      <c r="H195" s="138">
        <v>8</v>
      </c>
      <c r="I195" s="139"/>
      <c r="J195" s="140">
        <f>ROUND(I195*H195,2)</f>
        <v>0</v>
      </c>
      <c r="K195" s="141"/>
      <c r="L195" s="32"/>
      <c r="M195" s="142" t="s">
        <v>1</v>
      </c>
      <c r="N195" s="143" t="s">
        <v>38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188</v>
      </c>
      <c r="AT195" s="146" t="s">
        <v>138</v>
      </c>
      <c r="AU195" s="146" t="s">
        <v>80</v>
      </c>
      <c r="AY195" s="17" t="s">
        <v>135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7" t="s">
        <v>80</v>
      </c>
      <c r="BK195" s="147">
        <f>ROUND(I195*H195,2)</f>
        <v>0</v>
      </c>
      <c r="BL195" s="17" t="s">
        <v>188</v>
      </c>
      <c r="BM195" s="146" t="s">
        <v>1224</v>
      </c>
    </row>
    <row r="196" spans="2:65" s="1" customFormat="1" ht="16.5" customHeight="1">
      <c r="B196" s="133"/>
      <c r="C196" s="134" t="s">
        <v>288</v>
      </c>
      <c r="D196" s="134" t="s">
        <v>138</v>
      </c>
      <c r="E196" s="135" t="s">
        <v>988</v>
      </c>
      <c r="F196" s="136" t="s">
        <v>1225</v>
      </c>
      <c r="G196" s="137" t="s">
        <v>1091</v>
      </c>
      <c r="H196" s="138">
        <v>1</v>
      </c>
      <c r="I196" s="139"/>
      <c r="J196" s="140">
        <f>ROUND(I196*H196,2)</f>
        <v>0</v>
      </c>
      <c r="K196" s="141"/>
      <c r="L196" s="32"/>
      <c r="M196" s="142" t="s">
        <v>1</v>
      </c>
      <c r="N196" s="143" t="s">
        <v>38</v>
      </c>
      <c r="P196" s="144">
        <f>O196*H196</f>
        <v>0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AR196" s="146" t="s">
        <v>188</v>
      </c>
      <c r="AT196" s="146" t="s">
        <v>138</v>
      </c>
      <c r="AU196" s="146" t="s">
        <v>80</v>
      </c>
      <c r="AY196" s="17" t="s">
        <v>135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7" t="s">
        <v>80</v>
      </c>
      <c r="BK196" s="147">
        <f>ROUND(I196*H196,2)</f>
        <v>0</v>
      </c>
      <c r="BL196" s="17" t="s">
        <v>188</v>
      </c>
      <c r="BM196" s="146" t="s">
        <v>1226</v>
      </c>
    </row>
    <row r="197" spans="2:65" s="1" customFormat="1" ht="19.2">
      <c r="B197" s="32"/>
      <c r="D197" s="149" t="s">
        <v>539</v>
      </c>
      <c r="F197" s="191" t="s">
        <v>1227</v>
      </c>
      <c r="I197" s="192"/>
      <c r="L197" s="32"/>
      <c r="M197" s="193"/>
      <c r="T197" s="56"/>
      <c r="AT197" s="17" t="s">
        <v>539</v>
      </c>
      <c r="AU197" s="17" t="s">
        <v>80</v>
      </c>
    </row>
    <row r="198" spans="2:65" s="1" customFormat="1" ht="24.15" customHeight="1">
      <c r="B198" s="133"/>
      <c r="C198" s="134" t="s">
        <v>566</v>
      </c>
      <c r="D198" s="134" t="s">
        <v>138</v>
      </c>
      <c r="E198" s="135" t="s">
        <v>1228</v>
      </c>
      <c r="F198" s="136" t="s">
        <v>1229</v>
      </c>
      <c r="G198" s="137" t="s">
        <v>197</v>
      </c>
      <c r="H198" s="138">
        <v>1</v>
      </c>
      <c r="I198" s="139"/>
      <c r="J198" s="140">
        <f>ROUND(I198*H198,2)</f>
        <v>0</v>
      </c>
      <c r="K198" s="141"/>
      <c r="L198" s="32"/>
      <c r="M198" s="142" t="s">
        <v>1</v>
      </c>
      <c r="N198" s="143" t="s">
        <v>38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AR198" s="146" t="s">
        <v>188</v>
      </c>
      <c r="AT198" s="146" t="s">
        <v>138</v>
      </c>
      <c r="AU198" s="146" t="s">
        <v>80</v>
      </c>
      <c r="AY198" s="17" t="s">
        <v>135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7" t="s">
        <v>80</v>
      </c>
      <c r="BK198" s="147">
        <f>ROUND(I198*H198,2)</f>
        <v>0</v>
      </c>
      <c r="BL198" s="17" t="s">
        <v>188</v>
      </c>
      <c r="BM198" s="146" t="s">
        <v>1230</v>
      </c>
    </row>
    <row r="199" spans="2:65" s="1" customFormat="1" ht="16.5" customHeight="1">
      <c r="B199" s="133"/>
      <c r="C199" s="134" t="s">
        <v>293</v>
      </c>
      <c r="D199" s="134" t="s">
        <v>138</v>
      </c>
      <c r="E199" s="135" t="s">
        <v>995</v>
      </c>
      <c r="F199" s="136" t="s">
        <v>1231</v>
      </c>
      <c r="G199" s="137" t="s">
        <v>197</v>
      </c>
      <c r="H199" s="138">
        <v>1</v>
      </c>
      <c r="I199" s="139"/>
      <c r="J199" s="140">
        <f>ROUND(I199*H199,2)</f>
        <v>0</v>
      </c>
      <c r="K199" s="141"/>
      <c r="L199" s="32"/>
      <c r="M199" s="142" t="s">
        <v>1</v>
      </c>
      <c r="N199" s="143" t="s">
        <v>38</v>
      </c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AR199" s="146" t="s">
        <v>188</v>
      </c>
      <c r="AT199" s="146" t="s">
        <v>138</v>
      </c>
      <c r="AU199" s="146" t="s">
        <v>80</v>
      </c>
      <c r="AY199" s="17" t="s">
        <v>135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80</v>
      </c>
      <c r="BK199" s="147">
        <f>ROUND(I199*H199,2)</f>
        <v>0</v>
      </c>
      <c r="BL199" s="17" t="s">
        <v>188</v>
      </c>
      <c r="BM199" s="146" t="s">
        <v>1232</v>
      </c>
    </row>
    <row r="200" spans="2:65" s="1" customFormat="1" ht="19.2">
      <c r="B200" s="32"/>
      <c r="D200" s="149" t="s">
        <v>539</v>
      </c>
      <c r="F200" s="191" t="s">
        <v>1233</v>
      </c>
      <c r="I200" s="192"/>
      <c r="L200" s="32"/>
      <c r="M200" s="193"/>
      <c r="T200" s="56"/>
      <c r="AT200" s="17" t="s">
        <v>539</v>
      </c>
      <c r="AU200" s="17" t="s">
        <v>80</v>
      </c>
    </row>
    <row r="201" spans="2:65" s="1" customFormat="1" ht="24.15" customHeight="1">
      <c r="B201" s="133"/>
      <c r="C201" s="134" t="s">
        <v>574</v>
      </c>
      <c r="D201" s="134" t="s">
        <v>138</v>
      </c>
      <c r="E201" s="135" t="s">
        <v>1234</v>
      </c>
      <c r="F201" s="136" t="s">
        <v>1235</v>
      </c>
      <c r="G201" s="137" t="s">
        <v>1091</v>
      </c>
      <c r="H201" s="138">
        <v>15</v>
      </c>
      <c r="I201" s="139"/>
      <c r="J201" s="140">
        <f>ROUND(I201*H201,2)</f>
        <v>0</v>
      </c>
      <c r="K201" s="141"/>
      <c r="L201" s="32"/>
      <c r="M201" s="142" t="s">
        <v>1</v>
      </c>
      <c r="N201" s="143" t="s">
        <v>38</v>
      </c>
      <c r="P201" s="144">
        <f>O201*H201</f>
        <v>0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AR201" s="146" t="s">
        <v>188</v>
      </c>
      <c r="AT201" s="146" t="s">
        <v>138</v>
      </c>
      <c r="AU201" s="146" t="s">
        <v>80</v>
      </c>
      <c r="AY201" s="17" t="s">
        <v>135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80</v>
      </c>
      <c r="BK201" s="147">
        <f>ROUND(I201*H201,2)</f>
        <v>0</v>
      </c>
      <c r="BL201" s="17" t="s">
        <v>188</v>
      </c>
      <c r="BM201" s="146" t="s">
        <v>1236</v>
      </c>
    </row>
    <row r="202" spans="2:65" s="1" customFormat="1" ht="48">
      <c r="B202" s="32"/>
      <c r="D202" s="149" t="s">
        <v>539</v>
      </c>
      <c r="F202" s="191" t="s">
        <v>1205</v>
      </c>
      <c r="I202" s="192"/>
      <c r="L202" s="32"/>
      <c r="M202" s="193"/>
      <c r="T202" s="56"/>
      <c r="AT202" s="17" t="s">
        <v>539</v>
      </c>
      <c r="AU202" s="17" t="s">
        <v>80</v>
      </c>
    </row>
    <row r="203" spans="2:65" s="1" customFormat="1" ht="24.15" customHeight="1">
      <c r="B203" s="133"/>
      <c r="C203" s="134" t="s">
        <v>300</v>
      </c>
      <c r="D203" s="134" t="s">
        <v>138</v>
      </c>
      <c r="E203" s="135" t="s">
        <v>1237</v>
      </c>
      <c r="F203" s="136" t="s">
        <v>1238</v>
      </c>
      <c r="G203" s="137" t="s">
        <v>197</v>
      </c>
      <c r="H203" s="138">
        <v>3</v>
      </c>
      <c r="I203" s="139"/>
      <c r="J203" s="140">
        <f>ROUND(I203*H203,2)</f>
        <v>0</v>
      </c>
      <c r="K203" s="141"/>
      <c r="L203" s="32"/>
      <c r="M203" s="142" t="s">
        <v>1</v>
      </c>
      <c r="N203" s="143" t="s">
        <v>38</v>
      </c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AR203" s="146" t="s">
        <v>188</v>
      </c>
      <c r="AT203" s="146" t="s">
        <v>138</v>
      </c>
      <c r="AU203" s="146" t="s">
        <v>80</v>
      </c>
      <c r="AY203" s="17" t="s">
        <v>135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80</v>
      </c>
      <c r="BK203" s="147">
        <f>ROUND(I203*H203,2)</f>
        <v>0</v>
      </c>
      <c r="BL203" s="17" t="s">
        <v>188</v>
      </c>
      <c r="BM203" s="146" t="s">
        <v>1239</v>
      </c>
    </row>
    <row r="204" spans="2:65" s="1" customFormat="1" ht="28.8">
      <c r="B204" s="32"/>
      <c r="D204" s="149" t="s">
        <v>539</v>
      </c>
      <c r="F204" s="191" t="s">
        <v>1240</v>
      </c>
      <c r="I204" s="192"/>
      <c r="L204" s="32"/>
      <c r="M204" s="193"/>
      <c r="T204" s="56"/>
      <c r="AT204" s="17" t="s">
        <v>539</v>
      </c>
      <c r="AU204" s="17" t="s">
        <v>80</v>
      </c>
    </row>
    <row r="205" spans="2:65" s="1" customFormat="1" ht="44.25" customHeight="1">
      <c r="B205" s="133"/>
      <c r="C205" s="134" t="s">
        <v>592</v>
      </c>
      <c r="D205" s="134" t="s">
        <v>138</v>
      </c>
      <c r="E205" s="135" t="s">
        <v>1002</v>
      </c>
      <c r="F205" s="136" t="s">
        <v>1241</v>
      </c>
      <c r="G205" s="137" t="s">
        <v>197</v>
      </c>
      <c r="H205" s="138">
        <v>1</v>
      </c>
      <c r="I205" s="139"/>
      <c r="J205" s="140">
        <f>ROUND(I205*H205,2)</f>
        <v>0</v>
      </c>
      <c r="K205" s="141"/>
      <c r="L205" s="32"/>
      <c r="M205" s="142" t="s">
        <v>1</v>
      </c>
      <c r="N205" s="143" t="s">
        <v>38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AR205" s="146" t="s">
        <v>188</v>
      </c>
      <c r="AT205" s="146" t="s">
        <v>138</v>
      </c>
      <c r="AU205" s="146" t="s">
        <v>80</v>
      </c>
      <c r="AY205" s="17" t="s">
        <v>135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7" t="s">
        <v>80</v>
      </c>
      <c r="BK205" s="147">
        <f>ROUND(I205*H205,2)</f>
        <v>0</v>
      </c>
      <c r="BL205" s="17" t="s">
        <v>188</v>
      </c>
      <c r="BM205" s="146" t="s">
        <v>1242</v>
      </c>
    </row>
    <row r="206" spans="2:65" s="1" customFormat="1" ht="19.2">
      <c r="B206" s="32"/>
      <c r="D206" s="149" t="s">
        <v>539</v>
      </c>
      <c r="F206" s="191" t="s">
        <v>1227</v>
      </c>
      <c r="I206" s="192"/>
      <c r="L206" s="32"/>
      <c r="M206" s="193"/>
      <c r="T206" s="56"/>
      <c r="AT206" s="17" t="s">
        <v>539</v>
      </c>
      <c r="AU206" s="17" t="s">
        <v>80</v>
      </c>
    </row>
    <row r="207" spans="2:65" s="1" customFormat="1" ht="49.05" customHeight="1">
      <c r="B207" s="133"/>
      <c r="C207" s="134" t="s">
        <v>306</v>
      </c>
      <c r="D207" s="134" t="s">
        <v>138</v>
      </c>
      <c r="E207" s="135" t="s">
        <v>1243</v>
      </c>
      <c r="F207" s="136" t="s">
        <v>1244</v>
      </c>
      <c r="G207" s="137" t="s">
        <v>197</v>
      </c>
      <c r="H207" s="138">
        <v>2</v>
      </c>
      <c r="I207" s="139"/>
      <c r="J207" s="140">
        <f>ROUND(I207*H207,2)</f>
        <v>0</v>
      </c>
      <c r="K207" s="141"/>
      <c r="L207" s="32"/>
      <c r="M207" s="142" t="s">
        <v>1</v>
      </c>
      <c r="N207" s="143" t="s">
        <v>38</v>
      </c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AR207" s="146" t="s">
        <v>188</v>
      </c>
      <c r="AT207" s="146" t="s">
        <v>138</v>
      </c>
      <c r="AU207" s="146" t="s">
        <v>80</v>
      </c>
      <c r="AY207" s="17" t="s">
        <v>135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80</v>
      </c>
      <c r="BK207" s="147">
        <f>ROUND(I207*H207,2)</f>
        <v>0</v>
      </c>
      <c r="BL207" s="17" t="s">
        <v>188</v>
      </c>
      <c r="BM207" s="146" t="s">
        <v>1245</v>
      </c>
    </row>
    <row r="208" spans="2:65" s="1" customFormat="1" ht="16.5" customHeight="1">
      <c r="B208" s="133"/>
      <c r="C208" s="134" t="s">
        <v>600</v>
      </c>
      <c r="D208" s="134" t="s">
        <v>138</v>
      </c>
      <c r="E208" s="135" t="s">
        <v>1246</v>
      </c>
      <c r="F208" s="136" t="s">
        <v>1247</v>
      </c>
      <c r="G208" s="137" t="s">
        <v>197</v>
      </c>
      <c r="H208" s="138">
        <v>3</v>
      </c>
      <c r="I208" s="139"/>
      <c r="J208" s="140">
        <f>ROUND(I208*H208,2)</f>
        <v>0</v>
      </c>
      <c r="K208" s="141"/>
      <c r="L208" s="32"/>
      <c r="M208" s="142" t="s">
        <v>1</v>
      </c>
      <c r="N208" s="143" t="s">
        <v>38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AR208" s="146" t="s">
        <v>188</v>
      </c>
      <c r="AT208" s="146" t="s">
        <v>138</v>
      </c>
      <c r="AU208" s="146" t="s">
        <v>80</v>
      </c>
      <c r="AY208" s="17" t="s">
        <v>135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7" t="s">
        <v>80</v>
      </c>
      <c r="BK208" s="147">
        <f>ROUND(I208*H208,2)</f>
        <v>0</v>
      </c>
      <c r="BL208" s="17" t="s">
        <v>188</v>
      </c>
      <c r="BM208" s="146" t="s">
        <v>1248</v>
      </c>
    </row>
    <row r="209" spans="2:65" s="1" customFormat="1" ht="19.2">
      <c r="B209" s="32"/>
      <c r="D209" s="149" t="s">
        <v>539</v>
      </c>
      <c r="F209" s="191" t="s">
        <v>1249</v>
      </c>
      <c r="I209" s="192"/>
      <c r="L209" s="32"/>
      <c r="M209" s="193"/>
      <c r="T209" s="56"/>
      <c r="AT209" s="17" t="s">
        <v>539</v>
      </c>
      <c r="AU209" s="17" t="s">
        <v>80</v>
      </c>
    </row>
    <row r="210" spans="2:65" s="1" customFormat="1" ht="66.75" customHeight="1">
      <c r="B210" s="133"/>
      <c r="C210" s="134" t="s">
        <v>606</v>
      </c>
      <c r="D210" s="134" t="s">
        <v>138</v>
      </c>
      <c r="E210" s="135" t="s">
        <v>1250</v>
      </c>
      <c r="F210" s="136" t="s">
        <v>1251</v>
      </c>
      <c r="G210" s="137" t="s">
        <v>1091</v>
      </c>
      <c r="H210" s="138">
        <v>2</v>
      </c>
      <c r="I210" s="139"/>
      <c r="J210" s="140">
        <f>ROUND(I210*H210,2)</f>
        <v>0</v>
      </c>
      <c r="K210" s="141"/>
      <c r="L210" s="32"/>
      <c r="M210" s="142" t="s">
        <v>1</v>
      </c>
      <c r="N210" s="143" t="s">
        <v>38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AR210" s="146" t="s">
        <v>188</v>
      </c>
      <c r="AT210" s="146" t="s">
        <v>138</v>
      </c>
      <c r="AU210" s="146" t="s">
        <v>80</v>
      </c>
      <c r="AY210" s="17" t="s">
        <v>135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7" t="s">
        <v>80</v>
      </c>
      <c r="BK210" s="147">
        <f>ROUND(I210*H210,2)</f>
        <v>0</v>
      </c>
      <c r="BL210" s="17" t="s">
        <v>188</v>
      </c>
      <c r="BM210" s="146" t="s">
        <v>1252</v>
      </c>
    </row>
    <row r="211" spans="2:65" s="1" customFormat="1" ht="38.4">
      <c r="B211" s="32"/>
      <c r="D211" s="149" t="s">
        <v>539</v>
      </c>
      <c r="F211" s="191" t="s">
        <v>1253</v>
      </c>
      <c r="I211" s="192"/>
      <c r="L211" s="32"/>
      <c r="M211" s="193"/>
      <c r="T211" s="56"/>
      <c r="AT211" s="17" t="s">
        <v>539</v>
      </c>
      <c r="AU211" s="17" t="s">
        <v>80</v>
      </c>
    </row>
    <row r="212" spans="2:65" s="1" customFormat="1" ht="55.5" customHeight="1">
      <c r="B212" s="133"/>
      <c r="C212" s="134" t="s">
        <v>610</v>
      </c>
      <c r="D212" s="134" t="s">
        <v>138</v>
      </c>
      <c r="E212" s="135" t="s">
        <v>1047</v>
      </c>
      <c r="F212" s="136" t="s">
        <v>1254</v>
      </c>
      <c r="G212" s="137" t="s">
        <v>1091</v>
      </c>
      <c r="H212" s="138">
        <v>1</v>
      </c>
      <c r="I212" s="139"/>
      <c r="J212" s="140">
        <f>ROUND(I212*H212,2)</f>
        <v>0</v>
      </c>
      <c r="K212" s="141"/>
      <c r="L212" s="32"/>
      <c r="M212" s="142" t="s">
        <v>1</v>
      </c>
      <c r="N212" s="143" t="s">
        <v>38</v>
      </c>
      <c r="P212" s="144">
        <f>O212*H212</f>
        <v>0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AR212" s="146" t="s">
        <v>188</v>
      </c>
      <c r="AT212" s="146" t="s">
        <v>138</v>
      </c>
      <c r="AU212" s="146" t="s">
        <v>80</v>
      </c>
      <c r="AY212" s="17" t="s">
        <v>135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7" t="s">
        <v>80</v>
      </c>
      <c r="BK212" s="147">
        <f>ROUND(I212*H212,2)</f>
        <v>0</v>
      </c>
      <c r="BL212" s="17" t="s">
        <v>188</v>
      </c>
      <c r="BM212" s="146" t="s">
        <v>1255</v>
      </c>
    </row>
    <row r="213" spans="2:65" s="1" customFormat="1" ht="48">
      <c r="B213" s="32"/>
      <c r="D213" s="149" t="s">
        <v>539</v>
      </c>
      <c r="F213" s="191" t="s">
        <v>1256</v>
      </c>
      <c r="I213" s="192"/>
      <c r="L213" s="32"/>
      <c r="M213" s="193"/>
      <c r="T213" s="56"/>
      <c r="AT213" s="17" t="s">
        <v>539</v>
      </c>
      <c r="AU213" s="17" t="s">
        <v>80</v>
      </c>
    </row>
    <row r="214" spans="2:65" s="1" customFormat="1" ht="21.75" customHeight="1">
      <c r="B214" s="133"/>
      <c r="C214" s="134" t="s">
        <v>616</v>
      </c>
      <c r="D214" s="134" t="s">
        <v>138</v>
      </c>
      <c r="E214" s="135" t="s">
        <v>1050</v>
      </c>
      <c r="F214" s="136" t="s">
        <v>1257</v>
      </c>
      <c r="G214" s="137" t="s">
        <v>150</v>
      </c>
      <c r="H214" s="138">
        <v>1.427</v>
      </c>
      <c r="I214" s="139"/>
      <c r="J214" s="140">
        <f>ROUND(I214*H214,2)</f>
        <v>0</v>
      </c>
      <c r="K214" s="141"/>
      <c r="L214" s="32"/>
      <c r="M214" s="142" t="s">
        <v>1</v>
      </c>
      <c r="N214" s="143" t="s">
        <v>38</v>
      </c>
      <c r="P214" s="144">
        <f>O214*H214</f>
        <v>0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AR214" s="146" t="s">
        <v>188</v>
      </c>
      <c r="AT214" s="146" t="s">
        <v>138</v>
      </c>
      <c r="AU214" s="146" t="s">
        <v>80</v>
      </c>
      <c r="AY214" s="17" t="s">
        <v>135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7" t="s">
        <v>80</v>
      </c>
      <c r="BK214" s="147">
        <f>ROUND(I214*H214,2)</f>
        <v>0</v>
      </c>
      <c r="BL214" s="17" t="s">
        <v>188</v>
      </c>
      <c r="BM214" s="146" t="s">
        <v>1258</v>
      </c>
    </row>
    <row r="215" spans="2:65" s="1" customFormat="1" ht="28.8">
      <c r="B215" s="32"/>
      <c r="D215" s="149" t="s">
        <v>539</v>
      </c>
      <c r="F215" s="191" t="s">
        <v>1259</v>
      </c>
      <c r="I215" s="192"/>
      <c r="L215" s="32"/>
      <c r="M215" s="193"/>
      <c r="T215" s="56"/>
      <c r="AT215" s="17" t="s">
        <v>539</v>
      </c>
      <c r="AU215" s="17" t="s">
        <v>80</v>
      </c>
    </row>
    <row r="216" spans="2:65" s="1" customFormat="1" ht="24.15" customHeight="1">
      <c r="B216" s="133"/>
      <c r="C216" s="134" t="s">
        <v>620</v>
      </c>
      <c r="D216" s="134" t="s">
        <v>138</v>
      </c>
      <c r="E216" s="135" t="s">
        <v>1260</v>
      </c>
      <c r="F216" s="136" t="s">
        <v>1261</v>
      </c>
      <c r="G216" s="137" t="s">
        <v>197</v>
      </c>
      <c r="H216" s="138">
        <v>3</v>
      </c>
      <c r="I216" s="139"/>
      <c r="J216" s="140">
        <f>ROUND(I216*H216,2)</f>
        <v>0</v>
      </c>
      <c r="K216" s="141"/>
      <c r="L216" s="32"/>
      <c r="M216" s="142" t="s">
        <v>1</v>
      </c>
      <c r="N216" s="143" t="s">
        <v>38</v>
      </c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AR216" s="146" t="s">
        <v>188</v>
      </c>
      <c r="AT216" s="146" t="s">
        <v>138</v>
      </c>
      <c r="AU216" s="146" t="s">
        <v>80</v>
      </c>
      <c r="AY216" s="17" t="s">
        <v>135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7" t="s">
        <v>80</v>
      </c>
      <c r="BK216" s="147">
        <f>ROUND(I216*H216,2)</f>
        <v>0</v>
      </c>
      <c r="BL216" s="17" t="s">
        <v>188</v>
      </c>
      <c r="BM216" s="146" t="s">
        <v>1262</v>
      </c>
    </row>
    <row r="217" spans="2:65" s="1" customFormat="1" ht="19.2">
      <c r="B217" s="32"/>
      <c r="D217" s="149" t="s">
        <v>539</v>
      </c>
      <c r="F217" s="191" t="s">
        <v>1263</v>
      </c>
      <c r="I217" s="192"/>
      <c r="L217" s="32"/>
      <c r="M217" s="193"/>
      <c r="T217" s="56"/>
      <c r="AT217" s="17" t="s">
        <v>539</v>
      </c>
      <c r="AU217" s="17" t="s">
        <v>80</v>
      </c>
    </row>
    <row r="218" spans="2:65" s="1" customFormat="1" ht="37.799999999999997" customHeight="1">
      <c r="B218" s="133"/>
      <c r="C218" s="134" t="s">
        <v>569</v>
      </c>
      <c r="D218" s="134" t="s">
        <v>138</v>
      </c>
      <c r="E218" s="135" t="s">
        <v>1264</v>
      </c>
      <c r="F218" s="136" t="s">
        <v>1265</v>
      </c>
      <c r="G218" s="137" t="s">
        <v>197</v>
      </c>
      <c r="H218" s="138">
        <v>2</v>
      </c>
      <c r="I218" s="139"/>
      <c r="J218" s="140">
        <f>ROUND(I218*H218,2)</f>
        <v>0</v>
      </c>
      <c r="K218" s="141"/>
      <c r="L218" s="32"/>
      <c r="M218" s="142" t="s">
        <v>1</v>
      </c>
      <c r="N218" s="143" t="s">
        <v>38</v>
      </c>
      <c r="P218" s="144">
        <f>O218*H218</f>
        <v>0</v>
      </c>
      <c r="Q218" s="144">
        <v>0</v>
      </c>
      <c r="R218" s="144">
        <f>Q218*H218</f>
        <v>0</v>
      </c>
      <c r="S218" s="144">
        <v>0</v>
      </c>
      <c r="T218" s="145">
        <f>S218*H218</f>
        <v>0</v>
      </c>
      <c r="AR218" s="146" t="s">
        <v>188</v>
      </c>
      <c r="AT218" s="146" t="s">
        <v>138</v>
      </c>
      <c r="AU218" s="146" t="s">
        <v>80</v>
      </c>
      <c r="AY218" s="17" t="s">
        <v>135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7" t="s">
        <v>80</v>
      </c>
      <c r="BK218" s="147">
        <f>ROUND(I218*H218,2)</f>
        <v>0</v>
      </c>
      <c r="BL218" s="17" t="s">
        <v>188</v>
      </c>
      <c r="BM218" s="146" t="s">
        <v>1266</v>
      </c>
    </row>
    <row r="219" spans="2:65" s="1" customFormat="1" ht="19.2">
      <c r="B219" s="32"/>
      <c r="D219" s="149" t="s">
        <v>539</v>
      </c>
      <c r="F219" s="191" t="s">
        <v>1267</v>
      </c>
      <c r="I219" s="192"/>
      <c r="L219" s="32"/>
      <c r="M219" s="193"/>
      <c r="T219" s="56"/>
      <c r="AT219" s="17" t="s">
        <v>539</v>
      </c>
      <c r="AU219" s="17" t="s">
        <v>80</v>
      </c>
    </row>
    <row r="220" spans="2:65" s="1" customFormat="1" ht="24.15" customHeight="1">
      <c r="B220" s="133"/>
      <c r="C220" s="134" t="s">
        <v>629</v>
      </c>
      <c r="D220" s="134" t="s">
        <v>138</v>
      </c>
      <c r="E220" s="135" t="s">
        <v>1075</v>
      </c>
      <c r="F220" s="136" t="s">
        <v>1268</v>
      </c>
      <c r="G220" s="137" t="s">
        <v>197</v>
      </c>
      <c r="H220" s="138">
        <v>1</v>
      </c>
      <c r="I220" s="139"/>
      <c r="J220" s="140">
        <f>ROUND(I220*H220,2)</f>
        <v>0</v>
      </c>
      <c r="K220" s="141"/>
      <c r="L220" s="32"/>
      <c r="M220" s="142" t="s">
        <v>1</v>
      </c>
      <c r="N220" s="143" t="s">
        <v>38</v>
      </c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AR220" s="146" t="s">
        <v>188</v>
      </c>
      <c r="AT220" s="146" t="s">
        <v>138</v>
      </c>
      <c r="AU220" s="146" t="s">
        <v>80</v>
      </c>
      <c r="AY220" s="17" t="s">
        <v>135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80</v>
      </c>
      <c r="BK220" s="147">
        <f>ROUND(I220*H220,2)</f>
        <v>0</v>
      </c>
      <c r="BL220" s="17" t="s">
        <v>188</v>
      </c>
      <c r="BM220" s="146" t="s">
        <v>1269</v>
      </c>
    </row>
    <row r="221" spans="2:65" s="1" customFormat="1" ht="19.2">
      <c r="B221" s="32"/>
      <c r="D221" s="149" t="s">
        <v>539</v>
      </c>
      <c r="F221" s="191" t="s">
        <v>1227</v>
      </c>
      <c r="I221" s="192"/>
      <c r="L221" s="32"/>
      <c r="M221" s="193"/>
      <c r="T221" s="56"/>
      <c r="AT221" s="17" t="s">
        <v>539</v>
      </c>
      <c r="AU221" s="17" t="s">
        <v>80</v>
      </c>
    </row>
    <row r="222" spans="2:65" s="1" customFormat="1" ht="16.5" customHeight="1">
      <c r="B222" s="133"/>
      <c r="C222" s="134" t="s">
        <v>591</v>
      </c>
      <c r="D222" s="134" t="s">
        <v>138</v>
      </c>
      <c r="E222" s="135" t="s">
        <v>1270</v>
      </c>
      <c r="F222" s="136" t="s">
        <v>1271</v>
      </c>
      <c r="G222" s="137" t="s">
        <v>197</v>
      </c>
      <c r="H222" s="138">
        <v>2</v>
      </c>
      <c r="I222" s="139"/>
      <c r="J222" s="140">
        <f>ROUND(I222*H222,2)</f>
        <v>0</v>
      </c>
      <c r="K222" s="141"/>
      <c r="L222" s="32"/>
      <c r="M222" s="142" t="s">
        <v>1</v>
      </c>
      <c r="N222" s="143" t="s">
        <v>38</v>
      </c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AR222" s="146" t="s">
        <v>188</v>
      </c>
      <c r="AT222" s="146" t="s">
        <v>138</v>
      </c>
      <c r="AU222" s="146" t="s">
        <v>80</v>
      </c>
      <c r="AY222" s="17" t="s">
        <v>135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7" t="s">
        <v>80</v>
      </c>
      <c r="BK222" s="147">
        <f>ROUND(I222*H222,2)</f>
        <v>0</v>
      </c>
      <c r="BL222" s="17" t="s">
        <v>188</v>
      </c>
      <c r="BM222" s="146" t="s">
        <v>1272</v>
      </c>
    </row>
    <row r="223" spans="2:65" s="1" customFormat="1" ht="16.5" customHeight="1">
      <c r="B223" s="133"/>
      <c r="C223" s="134" t="s">
        <v>640</v>
      </c>
      <c r="D223" s="134" t="s">
        <v>138</v>
      </c>
      <c r="E223" s="135" t="s">
        <v>1273</v>
      </c>
      <c r="F223" s="136" t="s">
        <v>1274</v>
      </c>
      <c r="G223" s="137" t="s">
        <v>197</v>
      </c>
      <c r="H223" s="138">
        <v>2</v>
      </c>
      <c r="I223" s="139"/>
      <c r="J223" s="140">
        <f>ROUND(I223*H223,2)</f>
        <v>0</v>
      </c>
      <c r="K223" s="141"/>
      <c r="L223" s="32"/>
      <c r="M223" s="142" t="s">
        <v>1</v>
      </c>
      <c r="N223" s="143" t="s">
        <v>38</v>
      </c>
      <c r="P223" s="144">
        <f>O223*H223</f>
        <v>0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AR223" s="146" t="s">
        <v>188</v>
      </c>
      <c r="AT223" s="146" t="s">
        <v>138</v>
      </c>
      <c r="AU223" s="146" t="s">
        <v>80</v>
      </c>
      <c r="AY223" s="17" t="s">
        <v>135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80</v>
      </c>
      <c r="BK223" s="147">
        <f>ROUND(I223*H223,2)</f>
        <v>0</v>
      </c>
      <c r="BL223" s="17" t="s">
        <v>188</v>
      </c>
      <c r="BM223" s="146" t="s">
        <v>1275</v>
      </c>
    </row>
    <row r="224" spans="2:65" s="1" customFormat="1" ht="16.5" customHeight="1">
      <c r="B224" s="133"/>
      <c r="C224" s="134" t="s">
        <v>646</v>
      </c>
      <c r="D224" s="134" t="s">
        <v>138</v>
      </c>
      <c r="E224" s="135" t="s">
        <v>1276</v>
      </c>
      <c r="F224" s="136" t="s">
        <v>1277</v>
      </c>
      <c r="G224" s="137" t="s">
        <v>197</v>
      </c>
      <c r="H224" s="138">
        <v>4</v>
      </c>
      <c r="I224" s="139"/>
      <c r="J224" s="140">
        <f>ROUND(I224*H224,2)</f>
        <v>0</v>
      </c>
      <c r="K224" s="141"/>
      <c r="L224" s="32"/>
      <c r="M224" s="142" t="s">
        <v>1</v>
      </c>
      <c r="N224" s="143" t="s">
        <v>38</v>
      </c>
      <c r="P224" s="144">
        <f>O224*H224</f>
        <v>0</v>
      </c>
      <c r="Q224" s="144">
        <v>0</v>
      </c>
      <c r="R224" s="144">
        <f>Q224*H224</f>
        <v>0</v>
      </c>
      <c r="S224" s="144">
        <v>0</v>
      </c>
      <c r="T224" s="145">
        <f>S224*H224</f>
        <v>0</v>
      </c>
      <c r="AR224" s="146" t="s">
        <v>188</v>
      </c>
      <c r="AT224" s="146" t="s">
        <v>138</v>
      </c>
      <c r="AU224" s="146" t="s">
        <v>80</v>
      </c>
      <c r="AY224" s="17" t="s">
        <v>135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7" t="s">
        <v>80</v>
      </c>
      <c r="BK224" s="147">
        <f>ROUND(I224*H224,2)</f>
        <v>0</v>
      </c>
      <c r="BL224" s="17" t="s">
        <v>188</v>
      </c>
      <c r="BM224" s="146" t="s">
        <v>1278</v>
      </c>
    </row>
    <row r="225" spans="2:65" s="1" customFormat="1" ht="37.799999999999997" customHeight="1">
      <c r="B225" s="133"/>
      <c r="C225" s="134" t="s">
        <v>651</v>
      </c>
      <c r="D225" s="134" t="s">
        <v>138</v>
      </c>
      <c r="E225" s="135" t="s">
        <v>1279</v>
      </c>
      <c r="F225" s="136" t="s">
        <v>1280</v>
      </c>
      <c r="G225" s="137" t="s">
        <v>197</v>
      </c>
      <c r="H225" s="138">
        <v>2</v>
      </c>
      <c r="I225" s="139"/>
      <c r="J225" s="140">
        <f>ROUND(I225*H225,2)</f>
        <v>0</v>
      </c>
      <c r="K225" s="141"/>
      <c r="L225" s="32"/>
      <c r="M225" s="142" t="s">
        <v>1</v>
      </c>
      <c r="N225" s="143" t="s">
        <v>38</v>
      </c>
      <c r="P225" s="144">
        <f>O225*H225</f>
        <v>0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AR225" s="146" t="s">
        <v>188</v>
      </c>
      <c r="AT225" s="146" t="s">
        <v>138</v>
      </c>
      <c r="AU225" s="146" t="s">
        <v>80</v>
      </c>
      <c r="AY225" s="17" t="s">
        <v>135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7" t="s">
        <v>80</v>
      </c>
      <c r="BK225" s="147">
        <f>ROUND(I225*H225,2)</f>
        <v>0</v>
      </c>
      <c r="BL225" s="17" t="s">
        <v>188</v>
      </c>
      <c r="BM225" s="146" t="s">
        <v>1281</v>
      </c>
    </row>
    <row r="226" spans="2:65" s="1" customFormat="1" ht="33" customHeight="1">
      <c r="B226" s="133"/>
      <c r="C226" s="134" t="s">
        <v>656</v>
      </c>
      <c r="D226" s="134" t="s">
        <v>138</v>
      </c>
      <c r="E226" s="135" t="s">
        <v>1282</v>
      </c>
      <c r="F226" s="136" t="s">
        <v>1283</v>
      </c>
      <c r="G226" s="137" t="s">
        <v>197</v>
      </c>
      <c r="H226" s="138">
        <v>1</v>
      </c>
      <c r="I226" s="139"/>
      <c r="J226" s="140">
        <f>ROUND(I226*H226,2)</f>
        <v>0</v>
      </c>
      <c r="K226" s="141"/>
      <c r="L226" s="32"/>
      <c r="M226" s="142" t="s">
        <v>1</v>
      </c>
      <c r="N226" s="143" t="s">
        <v>38</v>
      </c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AR226" s="146" t="s">
        <v>188</v>
      </c>
      <c r="AT226" s="146" t="s">
        <v>138</v>
      </c>
      <c r="AU226" s="146" t="s">
        <v>80</v>
      </c>
      <c r="AY226" s="17" t="s">
        <v>135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7" t="s">
        <v>80</v>
      </c>
      <c r="BK226" s="147">
        <f>ROUND(I226*H226,2)</f>
        <v>0</v>
      </c>
      <c r="BL226" s="17" t="s">
        <v>188</v>
      </c>
      <c r="BM226" s="146" t="s">
        <v>1284</v>
      </c>
    </row>
    <row r="227" spans="2:65" s="1" customFormat="1" ht="19.2">
      <c r="B227" s="32"/>
      <c r="D227" s="149" t="s">
        <v>539</v>
      </c>
      <c r="F227" s="191" t="s">
        <v>1227</v>
      </c>
      <c r="I227" s="192"/>
      <c r="L227" s="32"/>
      <c r="M227" s="193"/>
      <c r="T227" s="56"/>
      <c r="AT227" s="17" t="s">
        <v>539</v>
      </c>
      <c r="AU227" s="17" t="s">
        <v>80</v>
      </c>
    </row>
    <row r="228" spans="2:65" s="1" customFormat="1" ht="49.05" customHeight="1">
      <c r="B228" s="133"/>
      <c r="C228" s="134" t="s">
        <v>664</v>
      </c>
      <c r="D228" s="134" t="s">
        <v>138</v>
      </c>
      <c r="E228" s="135" t="s">
        <v>1285</v>
      </c>
      <c r="F228" s="136" t="s">
        <v>1286</v>
      </c>
      <c r="G228" s="137" t="s">
        <v>197</v>
      </c>
      <c r="H228" s="138">
        <v>2</v>
      </c>
      <c r="I228" s="139"/>
      <c r="J228" s="140">
        <f>ROUND(I228*H228,2)</f>
        <v>0</v>
      </c>
      <c r="K228" s="141"/>
      <c r="L228" s="32"/>
      <c r="M228" s="142" t="s">
        <v>1</v>
      </c>
      <c r="N228" s="143" t="s">
        <v>38</v>
      </c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AR228" s="146" t="s">
        <v>188</v>
      </c>
      <c r="AT228" s="146" t="s">
        <v>138</v>
      </c>
      <c r="AU228" s="146" t="s">
        <v>80</v>
      </c>
      <c r="AY228" s="17" t="s">
        <v>135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80</v>
      </c>
      <c r="BK228" s="147">
        <f>ROUND(I228*H228,2)</f>
        <v>0</v>
      </c>
      <c r="BL228" s="17" t="s">
        <v>188</v>
      </c>
      <c r="BM228" s="146" t="s">
        <v>1287</v>
      </c>
    </row>
    <row r="229" spans="2:65" s="1" customFormat="1" ht="37.799999999999997" customHeight="1">
      <c r="B229" s="133"/>
      <c r="C229" s="134" t="s">
        <v>670</v>
      </c>
      <c r="D229" s="134" t="s">
        <v>138</v>
      </c>
      <c r="E229" s="135" t="s">
        <v>1288</v>
      </c>
      <c r="F229" s="136" t="s">
        <v>1289</v>
      </c>
      <c r="G229" s="137" t="s">
        <v>197</v>
      </c>
      <c r="H229" s="138">
        <v>1</v>
      </c>
      <c r="I229" s="139"/>
      <c r="J229" s="140">
        <f>ROUND(I229*H229,2)</f>
        <v>0</v>
      </c>
      <c r="K229" s="141"/>
      <c r="L229" s="32"/>
      <c r="M229" s="142" t="s">
        <v>1</v>
      </c>
      <c r="N229" s="143" t="s">
        <v>38</v>
      </c>
      <c r="P229" s="144">
        <f>O229*H229</f>
        <v>0</v>
      </c>
      <c r="Q229" s="144">
        <v>0</v>
      </c>
      <c r="R229" s="144">
        <f>Q229*H229</f>
        <v>0</v>
      </c>
      <c r="S229" s="144">
        <v>0</v>
      </c>
      <c r="T229" s="145">
        <f>S229*H229</f>
        <v>0</v>
      </c>
      <c r="AR229" s="146" t="s">
        <v>188</v>
      </c>
      <c r="AT229" s="146" t="s">
        <v>138</v>
      </c>
      <c r="AU229" s="146" t="s">
        <v>80</v>
      </c>
      <c r="AY229" s="17" t="s">
        <v>135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7" t="s">
        <v>80</v>
      </c>
      <c r="BK229" s="147">
        <f>ROUND(I229*H229,2)</f>
        <v>0</v>
      </c>
      <c r="BL229" s="17" t="s">
        <v>188</v>
      </c>
      <c r="BM229" s="146" t="s">
        <v>1290</v>
      </c>
    </row>
    <row r="230" spans="2:65" s="1" customFormat="1" ht="19.2">
      <c r="B230" s="32"/>
      <c r="D230" s="149" t="s">
        <v>539</v>
      </c>
      <c r="F230" s="191" t="s">
        <v>1233</v>
      </c>
      <c r="I230" s="192"/>
      <c r="L230" s="32"/>
      <c r="M230" s="193"/>
      <c r="T230" s="56"/>
      <c r="AT230" s="17" t="s">
        <v>539</v>
      </c>
      <c r="AU230" s="17" t="s">
        <v>80</v>
      </c>
    </row>
    <row r="231" spans="2:65" s="1" customFormat="1" ht="16.5" customHeight="1">
      <c r="B231" s="133"/>
      <c r="C231" s="134" t="s">
        <v>677</v>
      </c>
      <c r="D231" s="134" t="s">
        <v>138</v>
      </c>
      <c r="E231" s="135" t="s">
        <v>1291</v>
      </c>
      <c r="F231" s="136" t="s">
        <v>1292</v>
      </c>
      <c r="G231" s="137" t="s">
        <v>1098</v>
      </c>
      <c r="H231" s="138">
        <v>67.2</v>
      </c>
      <c r="I231" s="139"/>
      <c r="J231" s="140">
        <f>ROUND(I231*H231,2)</f>
        <v>0</v>
      </c>
      <c r="K231" s="141"/>
      <c r="L231" s="32"/>
      <c r="M231" s="142" t="s">
        <v>1</v>
      </c>
      <c r="N231" s="143" t="s">
        <v>38</v>
      </c>
      <c r="P231" s="144">
        <f>O231*H231</f>
        <v>0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AR231" s="146" t="s">
        <v>188</v>
      </c>
      <c r="AT231" s="146" t="s">
        <v>138</v>
      </c>
      <c r="AU231" s="146" t="s">
        <v>80</v>
      </c>
      <c r="AY231" s="17" t="s">
        <v>135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7" t="s">
        <v>80</v>
      </c>
      <c r="BK231" s="147">
        <f>ROUND(I231*H231,2)</f>
        <v>0</v>
      </c>
      <c r="BL231" s="17" t="s">
        <v>188</v>
      </c>
      <c r="BM231" s="146" t="s">
        <v>1293</v>
      </c>
    </row>
    <row r="232" spans="2:65" s="11" customFormat="1" ht="25.95" customHeight="1">
      <c r="B232" s="121"/>
      <c r="D232" s="122" t="s">
        <v>72</v>
      </c>
      <c r="E232" s="123" t="s">
        <v>1294</v>
      </c>
      <c r="F232" s="123" t="s">
        <v>1295</v>
      </c>
      <c r="I232" s="124"/>
      <c r="J232" s="125">
        <f>BK232</f>
        <v>0</v>
      </c>
      <c r="L232" s="121"/>
      <c r="M232" s="126"/>
      <c r="P232" s="127">
        <f>P233+P234</f>
        <v>0</v>
      </c>
      <c r="R232" s="127">
        <f>R233+R234</f>
        <v>0</v>
      </c>
      <c r="T232" s="128">
        <f>T233+T234</f>
        <v>0</v>
      </c>
      <c r="AR232" s="122" t="s">
        <v>80</v>
      </c>
      <c r="AT232" s="129" t="s">
        <v>72</v>
      </c>
      <c r="AU232" s="129" t="s">
        <v>73</v>
      </c>
      <c r="AY232" s="122" t="s">
        <v>135</v>
      </c>
      <c r="BK232" s="130">
        <f>BK233+BK234</f>
        <v>0</v>
      </c>
    </row>
    <row r="233" spans="2:65" s="1" customFormat="1" ht="24.15" customHeight="1">
      <c r="B233" s="133"/>
      <c r="C233" s="134" t="s">
        <v>681</v>
      </c>
      <c r="D233" s="134" t="s">
        <v>138</v>
      </c>
      <c r="E233" s="135" t="s">
        <v>80</v>
      </c>
      <c r="F233" s="136" t="s">
        <v>1296</v>
      </c>
      <c r="G233" s="137" t="s">
        <v>865</v>
      </c>
      <c r="H233" s="138">
        <v>1</v>
      </c>
      <c r="I233" s="139"/>
      <c r="J233" s="140">
        <f>ROUND(I233*H233,2)</f>
        <v>0</v>
      </c>
      <c r="K233" s="141"/>
      <c r="L233" s="32"/>
      <c r="M233" s="142" t="s">
        <v>1</v>
      </c>
      <c r="N233" s="143" t="s">
        <v>38</v>
      </c>
      <c r="P233" s="144">
        <f>O233*H233</f>
        <v>0</v>
      </c>
      <c r="Q233" s="144">
        <v>0</v>
      </c>
      <c r="R233" s="144">
        <f>Q233*H233</f>
        <v>0</v>
      </c>
      <c r="S233" s="144">
        <v>0</v>
      </c>
      <c r="T233" s="145">
        <f>S233*H233</f>
        <v>0</v>
      </c>
      <c r="AR233" s="146" t="s">
        <v>188</v>
      </c>
      <c r="AT233" s="146" t="s">
        <v>138</v>
      </c>
      <c r="AU233" s="146" t="s">
        <v>80</v>
      </c>
      <c r="AY233" s="17" t="s">
        <v>135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7" t="s">
        <v>80</v>
      </c>
      <c r="BK233" s="147">
        <f>ROUND(I233*H233,2)</f>
        <v>0</v>
      </c>
      <c r="BL233" s="17" t="s">
        <v>188</v>
      </c>
      <c r="BM233" s="146" t="s">
        <v>1297</v>
      </c>
    </row>
    <row r="234" spans="2:65" s="11" customFormat="1" ht="22.8" customHeight="1">
      <c r="B234" s="121"/>
      <c r="D234" s="122" t="s">
        <v>72</v>
      </c>
      <c r="E234" s="131" t="s">
        <v>797</v>
      </c>
      <c r="F234" s="131" t="s">
        <v>1298</v>
      </c>
      <c r="I234" s="124"/>
      <c r="J234" s="132">
        <f>BK234</f>
        <v>0</v>
      </c>
      <c r="L234" s="121"/>
      <c r="M234" s="126"/>
      <c r="P234" s="127">
        <f>SUM(P235:P236)</f>
        <v>0</v>
      </c>
      <c r="R234" s="127">
        <f>SUM(R235:R236)</f>
        <v>0</v>
      </c>
      <c r="T234" s="128">
        <f>SUM(T235:T236)</f>
        <v>0</v>
      </c>
      <c r="AR234" s="122" t="s">
        <v>82</v>
      </c>
      <c r="AT234" s="129" t="s">
        <v>72</v>
      </c>
      <c r="AU234" s="129" t="s">
        <v>80</v>
      </c>
      <c r="AY234" s="122" t="s">
        <v>135</v>
      </c>
      <c r="BK234" s="130">
        <f>SUM(BK235:BK236)</f>
        <v>0</v>
      </c>
    </row>
    <row r="235" spans="2:65" s="1" customFormat="1" ht="24.15" customHeight="1">
      <c r="B235" s="133"/>
      <c r="C235" s="134" t="s">
        <v>686</v>
      </c>
      <c r="D235" s="134" t="s">
        <v>138</v>
      </c>
      <c r="E235" s="135" t="s">
        <v>1299</v>
      </c>
      <c r="F235" s="136" t="s">
        <v>1300</v>
      </c>
      <c r="G235" s="137" t="s">
        <v>865</v>
      </c>
      <c r="H235" s="138">
        <v>1</v>
      </c>
      <c r="I235" s="139"/>
      <c r="J235" s="140">
        <f>ROUND(I235*H235,2)</f>
        <v>0</v>
      </c>
      <c r="K235" s="141"/>
      <c r="L235" s="32"/>
      <c r="M235" s="142" t="s">
        <v>1</v>
      </c>
      <c r="N235" s="143" t="s">
        <v>38</v>
      </c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AR235" s="146" t="s">
        <v>188</v>
      </c>
      <c r="AT235" s="146" t="s">
        <v>138</v>
      </c>
      <c r="AU235" s="146" t="s">
        <v>82</v>
      </c>
      <c r="AY235" s="17" t="s">
        <v>135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7" t="s">
        <v>80</v>
      </c>
      <c r="BK235" s="147">
        <f>ROUND(I235*H235,2)</f>
        <v>0</v>
      </c>
      <c r="BL235" s="17" t="s">
        <v>188</v>
      </c>
      <c r="BM235" s="146" t="s">
        <v>1301</v>
      </c>
    </row>
    <row r="236" spans="2:65" s="1" customFormat="1" ht="37.799999999999997" customHeight="1">
      <c r="B236" s="133"/>
      <c r="C236" s="134" t="s">
        <v>613</v>
      </c>
      <c r="D236" s="134" t="s">
        <v>138</v>
      </c>
      <c r="E236" s="135" t="s">
        <v>1302</v>
      </c>
      <c r="F236" s="136" t="s">
        <v>1303</v>
      </c>
      <c r="G236" s="137" t="s">
        <v>865</v>
      </c>
      <c r="H236" s="138">
        <v>1</v>
      </c>
      <c r="I236" s="139"/>
      <c r="J236" s="140">
        <f>ROUND(I236*H236,2)</f>
        <v>0</v>
      </c>
      <c r="K236" s="141"/>
      <c r="L236" s="32"/>
      <c r="M236" s="194" t="s">
        <v>1</v>
      </c>
      <c r="N236" s="195" t="s">
        <v>38</v>
      </c>
      <c r="O236" s="196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AR236" s="146" t="s">
        <v>188</v>
      </c>
      <c r="AT236" s="146" t="s">
        <v>138</v>
      </c>
      <c r="AU236" s="146" t="s">
        <v>82</v>
      </c>
      <c r="AY236" s="17" t="s">
        <v>135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7" t="s">
        <v>80</v>
      </c>
      <c r="BK236" s="147">
        <f>ROUND(I236*H236,2)</f>
        <v>0</v>
      </c>
      <c r="BL236" s="17" t="s">
        <v>188</v>
      </c>
      <c r="BM236" s="146" t="s">
        <v>1304</v>
      </c>
    </row>
    <row r="237" spans="2:65" s="1" customFormat="1" ht="6.9" customHeight="1">
      <c r="B237" s="44"/>
      <c r="C237" s="45"/>
      <c r="D237" s="45"/>
      <c r="E237" s="45"/>
      <c r="F237" s="45"/>
      <c r="G237" s="45"/>
      <c r="H237" s="45"/>
      <c r="I237" s="45"/>
      <c r="J237" s="45"/>
      <c r="K237" s="45"/>
      <c r="L237" s="32"/>
    </row>
  </sheetData>
  <autoFilter ref="C120:K23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1305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ROUND(J118,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ROUND((SUM(BE118:BE129)),  2)</f>
        <v>0</v>
      </c>
      <c r="I33" s="92">
        <v>0.21</v>
      </c>
      <c r="J33" s="91">
        <f>ROUND(((SUM(BE118:BE129))*I33),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ROUND((SUM(BF118:BF129)),  2)</f>
        <v>0</v>
      </c>
      <c r="I34" s="92">
        <v>0.15</v>
      </c>
      <c r="J34" s="91">
        <f>ROUND(((SUM(BF118:BF129))*I34),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ROUND((SUM(BG118:BG129)),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ROUND((SUM(BH118:BH129)),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ROUND((SUM(BI118:BI129)),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45202203.1 - Plynová přípojka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J118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1306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4.9" customHeight="1">
      <c r="B98" s="104"/>
      <c r="D98" s="105" t="s">
        <v>1080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1" customFormat="1" ht="21.75" customHeight="1">
      <c r="B99" s="32"/>
      <c r="L99" s="32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" customHeight="1">
      <c r="B105" s="32"/>
      <c r="C105" s="21" t="s">
        <v>120</v>
      </c>
      <c r="L105" s="32"/>
    </row>
    <row r="106" spans="2:12" s="1" customFormat="1" ht="6.9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6" t="str">
        <f>E7</f>
        <v>462022 - Požární zbrojnice Břvany</v>
      </c>
      <c r="F108" s="247"/>
      <c r="G108" s="247"/>
      <c r="H108" s="247"/>
      <c r="L108" s="32"/>
    </row>
    <row r="109" spans="2:12" s="1" customFormat="1" ht="12" customHeight="1">
      <c r="B109" s="32"/>
      <c r="C109" s="27" t="s">
        <v>105</v>
      </c>
      <c r="L109" s="32"/>
    </row>
    <row r="110" spans="2:12" s="1" customFormat="1" ht="16.5" customHeight="1">
      <c r="B110" s="32"/>
      <c r="E110" s="207" t="str">
        <f>E9</f>
        <v>45202203.1 - Plynová přípojka</v>
      </c>
      <c r="F110" s="248"/>
      <c r="G110" s="248"/>
      <c r="H110" s="248"/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 xml:space="preserve"> </v>
      </c>
      <c r="I112" s="27" t="s">
        <v>22</v>
      </c>
      <c r="J112" s="52" t="str">
        <f>IF(J12="","",J12)</f>
        <v>8. 9. 2023</v>
      </c>
      <c r="L112" s="32"/>
    </row>
    <row r="113" spans="2:65" s="1" customFormat="1" ht="6.9" customHeight="1">
      <c r="B113" s="32"/>
      <c r="L113" s="32"/>
    </row>
    <row r="114" spans="2:65" s="1" customFormat="1" ht="15.15" customHeight="1">
      <c r="B114" s="32"/>
      <c r="C114" s="27" t="s">
        <v>24</v>
      </c>
      <c r="F114" s="25" t="str">
        <f>E15</f>
        <v xml:space="preserve"> </v>
      </c>
      <c r="I114" s="27" t="s">
        <v>29</v>
      </c>
      <c r="J114" s="30" t="str">
        <f>E21</f>
        <v xml:space="preserve"> </v>
      </c>
      <c r="L114" s="32"/>
    </row>
    <row r="115" spans="2:65" s="1" customFormat="1" ht="15.15" customHeight="1">
      <c r="B115" s="32"/>
      <c r="C115" s="27" t="s">
        <v>27</v>
      </c>
      <c r="F115" s="25" t="str">
        <f>IF(E18="","",E18)</f>
        <v>Vyplň údaj</v>
      </c>
      <c r="I115" s="27" t="s">
        <v>31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121</v>
      </c>
      <c r="D117" s="114" t="s">
        <v>58</v>
      </c>
      <c r="E117" s="114" t="s">
        <v>54</v>
      </c>
      <c r="F117" s="114" t="s">
        <v>55</v>
      </c>
      <c r="G117" s="114" t="s">
        <v>122</v>
      </c>
      <c r="H117" s="114" t="s">
        <v>123</v>
      </c>
      <c r="I117" s="114" t="s">
        <v>124</v>
      </c>
      <c r="J117" s="115" t="s">
        <v>109</v>
      </c>
      <c r="K117" s="116" t="s">
        <v>125</v>
      </c>
      <c r="L117" s="112"/>
      <c r="M117" s="59" t="s">
        <v>1</v>
      </c>
      <c r="N117" s="60" t="s">
        <v>37</v>
      </c>
      <c r="O117" s="60" t="s">
        <v>126</v>
      </c>
      <c r="P117" s="60" t="s">
        <v>127</v>
      </c>
      <c r="Q117" s="60" t="s">
        <v>128</v>
      </c>
      <c r="R117" s="60" t="s">
        <v>129</v>
      </c>
      <c r="S117" s="60" t="s">
        <v>130</v>
      </c>
      <c r="T117" s="61" t="s">
        <v>131</v>
      </c>
    </row>
    <row r="118" spans="2:65" s="1" customFormat="1" ht="22.8" customHeight="1">
      <c r="B118" s="32"/>
      <c r="C118" s="64" t="s">
        <v>132</v>
      </c>
      <c r="J118" s="117">
        <f>BK118</f>
        <v>0</v>
      </c>
      <c r="L118" s="32"/>
      <c r="M118" s="62"/>
      <c r="N118" s="53"/>
      <c r="O118" s="53"/>
      <c r="P118" s="118">
        <f>P119+P128</f>
        <v>0</v>
      </c>
      <c r="Q118" s="53"/>
      <c r="R118" s="118">
        <f>R119+R128</f>
        <v>0</v>
      </c>
      <c r="S118" s="53"/>
      <c r="T118" s="119">
        <f>T119+T128</f>
        <v>0</v>
      </c>
      <c r="AT118" s="17" t="s">
        <v>72</v>
      </c>
      <c r="AU118" s="17" t="s">
        <v>111</v>
      </c>
      <c r="BK118" s="120">
        <f>BK119+BK128</f>
        <v>0</v>
      </c>
    </row>
    <row r="119" spans="2:65" s="11" customFormat="1" ht="25.95" customHeight="1">
      <c r="B119" s="121"/>
      <c r="D119" s="122" t="s">
        <v>72</v>
      </c>
      <c r="E119" s="123" t="s">
        <v>1082</v>
      </c>
      <c r="F119" s="123" t="s">
        <v>90</v>
      </c>
      <c r="I119" s="124"/>
      <c r="J119" s="125">
        <f>BK119</f>
        <v>0</v>
      </c>
      <c r="L119" s="121"/>
      <c r="M119" s="126"/>
      <c r="P119" s="127">
        <f>SUM(P120:P127)</f>
        <v>0</v>
      </c>
      <c r="R119" s="127">
        <f>SUM(R120:R127)</f>
        <v>0</v>
      </c>
      <c r="T119" s="128">
        <f>SUM(T120:T127)</f>
        <v>0</v>
      </c>
      <c r="AR119" s="122" t="s">
        <v>80</v>
      </c>
      <c r="AT119" s="129" t="s">
        <v>72</v>
      </c>
      <c r="AU119" s="129" t="s">
        <v>73</v>
      </c>
      <c r="AY119" s="122" t="s">
        <v>135</v>
      </c>
      <c r="BK119" s="130">
        <f>SUM(BK120:BK127)</f>
        <v>0</v>
      </c>
    </row>
    <row r="120" spans="2:65" s="1" customFormat="1" ht="16.5" customHeight="1">
      <c r="B120" s="133"/>
      <c r="C120" s="134" t="s">
        <v>80</v>
      </c>
      <c r="D120" s="134" t="s">
        <v>138</v>
      </c>
      <c r="E120" s="135" t="s">
        <v>1307</v>
      </c>
      <c r="F120" s="136" t="s">
        <v>1308</v>
      </c>
      <c r="G120" s="137" t="s">
        <v>865</v>
      </c>
      <c r="H120" s="138">
        <v>1</v>
      </c>
      <c r="I120" s="139"/>
      <c r="J120" s="140">
        <f t="shared" ref="J120:J127" si="0">ROUND(I120*H120,2)</f>
        <v>0</v>
      </c>
      <c r="K120" s="141"/>
      <c r="L120" s="32"/>
      <c r="M120" s="142" t="s">
        <v>1</v>
      </c>
      <c r="N120" s="143" t="s">
        <v>38</v>
      </c>
      <c r="P120" s="144">
        <f t="shared" ref="P120:P127" si="1">O120*H120</f>
        <v>0</v>
      </c>
      <c r="Q120" s="144">
        <v>0</v>
      </c>
      <c r="R120" s="144">
        <f t="shared" ref="R120:R127" si="2">Q120*H120</f>
        <v>0</v>
      </c>
      <c r="S120" s="144">
        <v>0</v>
      </c>
      <c r="T120" s="145">
        <f t="shared" ref="T120:T127" si="3">S120*H120</f>
        <v>0</v>
      </c>
      <c r="AR120" s="146" t="s">
        <v>188</v>
      </c>
      <c r="AT120" s="146" t="s">
        <v>138</v>
      </c>
      <c r="AU120" s="146" t="s">
        <v>80</v>
      </c>
      <c r="AY120" s="17" t="s">
        <v>135</v>
      </c>
      <c r="BE120" s="147">
        <f t="shared" ref="BE120:BE127" si="4">IF(N120="základní",J120,0)</f>
        <v>0</v>
      </c>
      <c r="BF120" s="147">
        <f t="shared" ref="BF120:BF127" si="5">IF(N120="snížená",J120,0)</f>
        <v>0</v>
      </c>
      <c r="BG120" s="147">
        <f t="shared" ref="BG120:BG127" si="6">IF(N120="zákl. přenesená",J120,0)</f>
        <v>0</v>
      </c>
      <c r="BH120" s="147">
        <f t="shared" ref="BH120:BH127" si="7">IF(N120="sníž. přenesená",J120,0)</f>
        <v>0</v>
      </c>
      <c r="BI120" s="147">
        <f t="shared" ref="BI120:BI127" si="8">IF(N120="nulová",J120,0)</f>
        <v>0</v>
      </c>
      <c r="BJ120" s="17" t="s">
        <v>80</v>
      </c>
      <c r="BK120" s="147">
        <f t="shared" ref="BK120:BK127" si="9">ROUND(I120*H120,2)</f>
        <v>0</v>
      </c>
      <c r="BL120" s="17" t="s">
        <v>188</v>
      </c>
      <c r="BM120" s="146" t="s">
        <v>1309</v>
      </c>
    </row>
    <row r="121" spans="2:65" s="1" customFormat="1" ht="16.5" customHeight="1">
      <c r="B121" s="133"/>
      <c r="C121" s="134" t="s">
        <v>82</v>
      </c>
      <c r="D121" s="134" t="s">
        <v>138</v>
      </c>
      <c r="E121" s="135" t="s">
        <v>1310</v>
      </c>
      <c r="F121" s="136" t="s">
        <v>1311</v>
      </c>
      <c r="G121" s="137" t="s">
        <v>207</v>
      </c>
      <c r="H121" s="138">
        <v>122.3</v>
      </c>
      <c r="I121" s="139"/>
      <c r="J121" s="140">
        <f t="shared" si="0"/>
        <v>0</v>
      </c>
      <c r="K121" s="141"/>
      <c r="L121" s="32"/>
      <c r="M121" s="142" t="s">
        <v>1</v>
      </c>
      <c r="N121" s="143" t="s">
        <v>38</v>
      </c>
      <c r="P121" s="144">
        <f t="shared" si="1"/>
        <v>0</v>
      </c>
      <c r="Q121" s="144">
        <v>0</v>
      </c>
      <c r="R121" s="144">
        <f t="shared" si="2"/>
        <v>0</v>
      </c>
      <c r="S121" s="144">
        <v>0</v>
      </c>
      <c r="T121" s="145">
        <f t="shared" si="3"/>
        <v>0</v>
      </c>
      <c r="AR121" s="146" t="s">
        <v>188</v>
      </c>
      <c r="AT121" s="146" t="s">
        <v>138</v>
      </c>
      <c r="AU121" s="146" t="s">
        <v>80</v>
      </c>
      <c r="AY121" s="17" t="s">
        <v>135</v>
      </c>
      <c r="BE121" s="147">
        <f t="shared" si="4"/>
        <v>0</v>
      </c>
      <c r="BF121" s="147">
        <f t="shared" si="5"/>
        <v>0</v>
      </c>
      <c r="BG121" s="147">
        <f t="shared" si="6"/>
        <v>0</v>
      </c>
      <c r="BH121" s="147">
        <f t="shared" si="7"/>
        <v>0</v>
      </c>
      <c r="BI121" s="147">
        <f t="shared" si="8"/>
        <v>0</v>
      </c>
      <c r="BJ121" s="17" t="s">
        <v>80</v>
      </c>
      <c r="BK121" s="147">
        <f t="shared" si="9"/>
        <v>0</v>
      </c>
      <c r="BL121" s="17" t="s">
        <v>188</v>
      </c>
      <c r="BM121" s="146" t="s">
        <v>1312</v>
      </c>
    </row>
    <row r="122" spans="2:65" s="1" customFormat="1" ht="16.5" customHeight="1">
      <c r="B122" s="133"/>
      <c r="C122" s="134" t="s">
        <v>152</v>
      </c>
      <c r="D122" s="134" t="s">
        <v>138</v>
      </c>
      <c r="E122" s="135" t="s">
        <v>1313</v>
      </c>
      <c r="F122" s="136" t="s">
        <v>1314</v>
      </c>
      <c r="G122" s="137" t="s">
        <v>865</v>
      </c>
      <c r="H122" s="138">
        <v>1</v>
      </c>
      <c r="I122" s="139"/>
      <c r="J122" s="140">
        <f t="shared" si="0"/>
        <v>0</v>
      </c>
      <c r="K122" s="141"/>
      <c r="L122" s="32"/>
      <c r="M122" s="142" t="s">
        <v>1</v>
      </c>
      <c r="N122" s="143" t="s">
        <v>38</v>
      </c>
      <c r="P122" s="144">
        <f t="shared" si="1"/>
        <v>0</v>
      </c>
      <c r="Q122" s="144">
        <v>0</v>
      </c>
      <c r="R122" s="144">
        <f t="shared" si="2"/>
        <v>0</v>
      </c>
      <c r="S122" s="144">
        <v>0</v>
      </c>
      <c r="T122" s="145">
        <f t="shared" si="3"/>
        <v>0</v>
      </c>
      <c r="AR122" s="146" t="s">
        <v>188</v>
      </c>
      <c r="AT122" s="146" t="s">
        <v>138</v>
      </c>
      <c r="AU122" s="146" t="s">
        <v>80</v>
      </c>
      <c r="AY122" s="17" t="s">
        <v>135</v>
      </c>
      <c r="BE122" s="147">
        <f t="shared" si="4"/>
        <v>0</v>
      </c>
      <c r="BF122" s="147">
        <f t="shared" si="5"/>
        <v>0</v>
      </c>
      <c r="BG122" s="147">
        <f t="shared" si="6"/>
        <v>0</v>
      </c>
      <c r="BH122" s="147">
        <f t="shared" si="7"/>
        <v>0</v>
      </c>
      <c r="BI122" s="147">
        <f t="shared" si="8"/>
        <v>0</v>
      </c>
      <c r="BJ122" s="17" t="s">
        <v>80</v>
      </c>
      <c r="BK122" s="147">
        <f t="shared" si="9"/>
        <v>0</v>
      </c>
      <c r="BL122" s="17" t="s">
        <v>188</v>
      </c>
      <c r="BM122" s="146" t="s">
        <v>1315</v>
      </c>
    </row>
    <row r="123" spans="2:65" s="1" customFormat="1" ht="16.5" customHeight="1">
      <c r="B123" s="133"/>
      <c r="C123" s="134" t="s">
        <v>142</v>
      </c>
      <c r="D123" s="134" t="s">
        <v>138</v>
      </c>
      <c r="E123" s="135" t="s">
        <v>1316</v>
      </c>
      <c r="F123" s="136" t="s">
        <v>1317</v>
      </c>
      <c r="G123" s="137" t="s">
        <v>865</v>
      </c>
      <c r="H123" s="138">
        <v>1</v>
      </c>
      <c r="I123" s="139"/>
      <c r="J123" s="140">
        <f t="shared" si="0"/>
        <v>0</v>
      </c>
      <c r="K123" s="141"/>
      <c r="L123" s="32"/>
      <c r="M123" s="142" t="s">
        <v>1</v>
      </c>
      <c r="N123" s="143" t="s">
        <v>38</v>
      </c>
      <c r="P123" s="144">
        <f t="shared" si="1"/>
        <v>0</v>
      </c>
      <c r="Q123" s="144">
        <v>0</v>
      </c>
      <c r="R123" s="144">
        <f t="shared" si="2"/>
        <v>0</v>
      </c>
      <c r="S123" s="144">
        <v>0</v>
      </c>
      <c r="T123" s="145">
        <f t="shared" si="3"/>
        <v>0</v>
      </c>
      <c r="AR123" s="146" t="s">
        <v>188</v>
      </c>
      <c r="AT123" s="146" t="s">
        <v>138</v>
      </c>
      <c r="AU123" s="146" t="s">
        <v>80</v>
      </c>
      <c r="AY123" s="17" t="s">
        <v>135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7" t="s">
        <v>80</v>
      </c>
      <c r="BK123" s="147">
        <f t="shared" si="9"/>
        <v>0</v>
      </c>
      <c r="BL123" s="17" t="s">
        <v>188</v>
      </c>
      <c r="BM123" s="146" t="s">
        <v>1318</v>
      </c>
    </row>
    <row r="124" spans="2:65" s="1" customFormat="1" ht="16.5" customHeight="1">
      <c r="B124" s="133"/>
      <c r="C124" s="134" t="s">
        <v>164</v>
      </c>
      <c r="D124" s="134" t="s">
        <v>138</v>
      </c>
      <c r="E124" s="135" t="s">
        <v>1319</v>
      </c>
      <c r="F124" s="136" t="s">
        <v>1320</v>
      </c>
      <c r="G124" s="137" t="s">
        <v>1091</v>
      </c>
      <c r="H124" s="138">
        <v>1</v>
      </c>
      <c r="I124" s="139"/>
      <c r="J124" s="140">
        <f t="shared" si="0"/>
        <v>0</v>
      </c>
      <c r="K124" s="141"/>
      <c r="L124" s="32"/>
      <c r="M124" s="142" t="s">
        <v>1</v>
      </c>
      <c r="N124" s="143" t="s">
        <v>38</v>
      </c>
      <c r="P124" s="144">
        <f t="shared" si="1"/>
        <v>0</v>
      </c>
      <c r="Q124" s="144">
        <v>0</v>
      </c>
      <c r="R124" s="144">
        <f t="shared" si="2"/>
        <v>0</v>
      </c>
      <c r="S124" s="144">
        <v>0</v>
      </c>
      <c r="T124" s="145">
        <f t="shared" si="3"/>
        <v>0</v>
      </c>
      <c r="AR124" s="146" t="s">
        <v>188</v>
      </c>
      <c r="AT124" s="146" t="s">
        <v>138</v>
      </c>
      <c r="AU124" s="146" t="s">
        <v>80</v>
      </c>
      <c r="AY124" s="17" t="s">
        <v>135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7" t="s">
        <v>80</v>
      </c>
      <c r="BK124" s="147">
        <f t="shared" si="9"/>
        <v>0</v>
      </c>
      <c r="BL124" s="17" t="s">
        <v>188</v>
      </c>
      <c r="BM124" s="146" t="s">
        <v>1321</v>
      </c>
    </row>
    <row r="125" spans="2:65" s="1" customFormat="1" ht="16.5" customHeight="1">
      <c r="B125" s="133"/>
      <c r="C125" s="134" t="s">
        <v>158</v>
      </c>
      <c r="D125" s="134" t="s">
        <v>138</v>
      </c>
      <c r="E125" s="135" t="s">
        <v>1322</v>
      </c>
      <c r="F125" s="136" t="s">
        <v>1323</v>
      </c>
      <c r="G125" s="137" t="s">
        <v>197</v>
      </c>
      <c r="H125" s="138">
        <v>1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138</v>
      </c>
      <c r="AU125" s="146" t="s">
        <v>80</v>
      </c>
      <c r="AY125" s="17" t="s">
        <v>135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80</v>
      </c>
      <c r="BK125" s="147">
        <f t="shared" si="9"/>
        <v>0</v>
      </c>
      <c r="BL125" s="17" t="s">
        <v>188</v>
      </c>
      <c r="BM125" s="146" t="s">
        <v>1324</v>
      </c>
    </row>
    <row r="126" spans="2:65" s="1" customFormat="1" ht="16.5" customHeight="1">
      <c r="B126" s="133"/>
      <c r="C126" s="134" t="s">
        <v>173</v>
      </c>
      <c r="D126" s="134" t="s">
        <v>138</v>
      </c>
      <c r="E126" s="135" t="s">
        <v>1325</v>
      </c>
      <c r="F126" s="136" t="s">
        <v>1326</v>
      </c>
      <c r="G126" s="137" t="s">
        <v>1091</v>
      </c>
      <c r="H126" s="138">
        <v>1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138</v>
      </c>
      <c r="AU126" s="146" t="s">
        <v>80</v>
      </c>
      <c r="AY126" s="17" t="s">
        <v>135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80</v>
      </c>
      <c r="BK126" s="147">
        <f t="shared" si="9"/>
        <v>0</v>
      </c>
      <c r="BL126" s="17" t="s">
        <v>188</v>
      </c>
      <c r="BM126" s="146" t="s">
        <v>1327</v>
      </c>
    </row>
    <row r="127" spans="2:65" s="1" customFormat="1" ht="16.5" customHeight="1">
      <c r="B127" s="133"/>
      <c r="C127" s="134" t="s">
        <v>171</v>
      </c>
      <c r="D127" s="134" t="s">
        <v>138</v>
      </c>
      <c r="E127" s="135" t="s">
        <v>1328</v>
      </c>
      <c r="F127" s="136" t="s">
        <v>1329</v>
      </c>
      <c r="G127" s="137" t="s">
        <v>1098</v>
      </c>
      <c r="H127" s="138">
        <v>36.200000000000003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138</v>
      </c>
      <c r="AU127" s="146" t="s">
        <v>80</v>
      </c>
      <c r="AY127" s="17" t="s">
        <v>135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80</v>
      </c>
      <c r="BK127" s="147">
        <f t="shared" si="9"/>
        <v>0</v>
      </c>
      <c r="BL127" s="17" t="s">
        <v>188</v>
      </c>
      <c r="BM127" s="146" t="s">
        <v>1330</v>
      </c>
    </row>
    <row r="128" spans="2:65" s="11" customFormat="1" ht="25.95" customHeight="1">
      <c r="B128" s="121"/>
      <c r="D128" s="122" t="s">
        <v>72</v>
      </c>
      <c r="E128" s="123" t="s">
        <v>1294</v>
      </c>
      <c r="F128" s="123" t="s">
        <v>1295</v>
      </c>
      <c r="I128" s="124"/>
      <c r="J128" s="125">
        <f>BK128</f>
        <v>0</v>
      </c>
      <c r="L128" s="121"/>
      <c r="M128" s="126"/>
      <c r="P128" s="127">
        <f>P129</f>
        <v>0</v>
      </c>
      <c r="R128" s="127">
        <f>R129</f>
        <v>0</v>
      </c>
      <c r="T128" s="128">
        <f>T129</f>
        <v>0</v>
      </c>
      <c r="AR128" s="122" t="s">
        <v>80</v>
      </c>
      <c r="AT128" s="129" t="s">
        <v>72</v>
      </c>
      <c r="AU128" s="129" t="s">
        <v>73</v>
      </c>
      <c r="AY128" s="122" t="s">
        <v>135</v>
      </c>
      <c r="BK128" s="130">
        <f>BK129</f>
        <v>0</v>
      </c>
    </row>
    <row r="129" spans="2:65" s="1" customFormat="1" ht="24.15" customHeight="1">
      <c r="B129" s="133"/>
      <c r="C129" s="134" t="s">
        <v>136</v>
      </c>
      <c r="D129" s="134" t="s">
        <v>138</v>
      </c>
      <c r="E129" s="135" t="s">
        <v>80</v>
      </c>
      <c r="F129" s="136" t="s">
        <v>1296</v>
      </c>
      <c r="G129" s="137" t="s">
        <v>865</v>
      </c>
      <c r="H129" s="138">
        <v>1</v>
      </c>
      <c r="I129" s="139"/>
      <c r="J129" s="140">
        <f>ROUND(I129*H129,2)</f>
        <v>0</v>
      </c>
      <c r="K129" s="141"/>
      <c r="L129" s="32"/>
      <c r="M129" s="194" t="s">
        <v>1</v>
      </c>
      <c r="N129" s="195" t="s">
        <v>38</v>
      </c>
      <c r="O129" s="19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46" t="s">
        <v>188</v>
      </c>
      <c r="AT129" s="146" t="s">
        <v>138</v>
      </c>
      <c r="AU129" s="146" t="s">
        <v>80</v>
      </c>
      <c r="AY129" s="17" t="s">
        <v>135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7" t="s">
        <v>80</v>
      </c>
      <c r="BK129" s="147">
        <f>ROUND(I129*H129,2)</f>
        <v>0</v>
      </c>
      <c r="BL129" s="17" t="s">
        <v>188</v>
      </c>
      <c r="BM129" s="146" t="s">
        <v>1331</v>
      </c>
    </row>
    <row r="130" spans="2:65" s="1" customFormat="1" ht="6.9" customHeight="1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autoFilter ref="C117:K129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1332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ROUND(J118,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ROUND((SUM(BE118:BE149)),  2)</f>
        <v>0</v>
      </c>
      <c r="I33" s="92">
        <v>0.21</v>
      </c>
      <c r="J33" s="91">
        <f>ROUND(((SUM(BE118:BE149))*I33),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ROUND((SUM(BF118:BF149)),  2)</f>
        <v>0</v>
      </c>
      <c r="I34" s="92">
        <v>0.15</v>
      </c>
      <c r="J34" s="91">
        <f>ROUND(((SUM(BF118:BF149))*I34),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ROUND((SUM(BG118:BG149)),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ROUND((SUM(BH118:BH149)),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ROUND((SUM(BI118:BI149)),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45202204 - Ústřední vytápění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J118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1333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4.9" customHeight="1">
      <c r="B98" s="104"/>
      <c r="D98" s="105" t="s">
        <v>1334</v>
      </c>
      <c r="E98" s="106"/>
      <c r="F98" s="106"/>
      <c r="G98" s="106"/>
      <c r="H98" s="106"/>
      <c r="I98" s="106"/>
      <c r="J98" s="107">
        <f>J121</f>
        <v>0</v>
      </c>
      <c r="L98" s="104"/>
    </row>
    <row r="99" spans="2:12" s="1" customFormat="1" ht="21.75" customHeight="1">
      <c r="B99" s="32"/>
      <c r="L99" s="32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" customHeight="1">
      <c r="B105" s="32"/>
      <c r="C105" s="21" t="s">
        <v>120</v>
      </c>
      <c r="L105" s="32"/>
    </row>
    <row r="106" spans="2:12" s="1" customFormat="1" ht="6.9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6" t="str">
        <f>E7</f>
        <v>462022 - Požární zbrojnice Břvany</v>
      </c>
      <c r="F108" s="247"/>
      <c r="G108" s="247"/>
      <c r="H108" s="247"/>
      <c r="L108" s="32"/>
    </row>
    <row r="109" spans="2:12" s="1" customFormat="1" ht="12" customHeight="1">
      <c r="B109" s="32"/>
      <c r="C109" s="27" t="s">
        <v>105</v>
      </c>
      <c r="L109" s="32"/>
    </row>
    <row r="110" spans="2:12" s="1" customFormat="1" ht="16.5" customHeight="1">
      <c r="B110" s="32"/>
      <c r="E110" s="207" t="str">
        <f>E9</f>
        <v>45202204 - Ústřední vytápění</v>
      </c>
      <c r="F110" s="248"/>
      <c r="G110" s="248"/>
      <c r="H110" s="248"/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 xml:space="preserve"> </v>
      </c>
      <c r="I112" s="27" t="s">
        <v>22</v>
      </c>
      <c r="J112" s="52" t="str">
        <f>IF(J12="","",J12)</f>
        <v>8. 9. 2023</v>
      </c>
      <c r="L112" s="32"/>
    </row>
    <row r="113" spans="2:65" s="1" customFormat="1" ht="6.9" customHeight="1">
      <c r="B113" s="32"/>
      <c r="L113" s="32"/>
    </row>
    <row r="114" spans="2:65" s="1" customFormat="1" ht="15.15" customHeight="1">
      <c r="B114" s="32"/>
      <c r="C114" s="27" t="s">
        <v>24</v>
      </c>
      <c r="F114" s="25" t="str">
        <f>E15</f>
        <v xml:space="preserve"> </v>
      </c>
      <c r="I114" s="27" t="s">
        <v>29</v>
      </c>
      <c r="J114" s="30" t="str">
        <f>E21</f>
        <v xml:space="preserve"> </v>
      </c>
      <c r="L114" s="32"/>
    </row>
    <row r="115" spans="2:65" s="1" customFormat="1" ht="15.15" customHeight="1">
      <c r="B115" s="32"/>
      <c r="C115" s="27" t="s">
        <v>27</v>
      </c>
      <c r="F115" s="25" t="str">
        <f>IF(E18="","",E18)</f>
        <v>Vyplň údaj</v>
      </c>
      <c r="I115" s="27" t="s">
        <v>31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121</v>
      </c>
      <c r="D117" s="114" t="s">
        <v>58</v>
      </c>
      <c r="E117" s="114" t="s">
        <v>54</v>
      </c>
      <c r="F117" s="114" t="s">
        <v>55</v>
      </c>
      <c r="G117" s="114" t="s">
        <v>122</v>
      </c>
      <c r="H117" s="114" t="s">
        <v>123</v>
      </c>
      <c r="I117" s="114" t="s">
        <v>124</v>
      </c>
      <c r="J117" s="115" t="s">
        <v>109</v>
      </c>
      <c r="K117" s="116" t="s">
        <v>125</v>
      </c>
      <c r="L117" s="112"/>
      <c r="M117" s="59" t="s">
        <v>1</v>
      </c>
      <c r="N117" s="60" t="s">
        <v>37</v>
      </c>
      <c r="O117" s="60" t="s">
        <v>126</v>
      </c>
      <c r="P117" s="60" t="s">
        <v>127</v>
      </c>
      <c r="Q117" s="60" t="s">
        <v>128</v>
      </c>
      <c r="R117" s="60" t="s">
        <v>129</v>
      </c>
      <c r="S117" s="60" t="s">
        <v>130</v>
      </c>
      <c r="T117" s="61" t="s">
        <v>131</v>
      </c>
    </row>
    <row r="118" spans="2:65" s="1" customFormat="1" ht="22.8" customHeight="1">
      <c r="B118" s="32"/>
      <c r="C118" s="64" t="s">
        <v>132</v>
      </c>
      <c r="J118" s="117">
        <f>BK118</f>
        <v>0</v>
      </c>
      <c r="L118" s="32"/>
      <c r="M118" s="62"/>
      <c r="N118" s="53"/>
      <c r="O118" s="53"/>
      <c r="P118" s="118">
        <f>P119+P121</f>
        <v>0</v>
      </c>
      <c r="Q118" s="53"/>
      <c r="R118" s="118">
        <f>R119+R121</f>
        <v>0</v>
      </c>
      <c r="S118" s="53"/>
      <c r="T118" s="119">
        <f>T119+T121</f>
        <v>0</v>
      </c>
      <c r="AT118" s="17" t="s">
        <v>72</v>
      </c>
      <c r="AU118" s="17" t="s">
        <v>111</v>
      </c>
      <c r="BK118" s="120">
        <f>BK119+BK121</f>
        <v>0</v>
      </c>
    </row>
    <row r="119" spans="2:65" s="11" customFormat="1" ht="25.95" customHeight="1">
      <c r="B119" s="121"/>
      <c r="D119" s="122" t="s">
        <v>72</v>
      </c>
      <c r="E119" s="123" t="s">
        <v>1082</v>
      </c>
      <c r="F119" s="123" t="s">
        <v>1295</v>
      </c>
      <c r="I119" s="124"/>
      <c r="J119" s="125">
        <f>BK119</f>
        <v>0</v>
      </c>
      <c r="L119" s="121"/>
      <c r="M119" s="126"/>
      <c r="P119" s="127">
        <f>P120</f>
        <v>0</v>
      </c>
      <c r="R119" s="127">
        <f>R120</f>
        <v>0</v>
      </c>
      <c r="T119" s="128">
        <f>T120</f>
        <v>0</v>
      </c>
      <c r="AR119" s="122" t="s">
        <v>80</v>
      </c>
      <c r="AT119" s="129" t="s">
        <v>72</v>
      </c>
      <c r="AU119" s="129" t="s">
        <v>73</v>
      </c>
      <c r="AY119" s="122" t="s">
        <v>135</v>
      </c>
      <c r="BK119" s="130">
        <f>BK120</f>
        <v>0</v>
      </c>
    </row>
    <row r="120" spans="2:65" s="1" customFormat="1" ht="24.15" customHeight="1">
      <c r="B120" s="133"/>
      <c r="C120" s="134" t="s">
        <v>80</v>
      </c>
      <c r="D120" s="134" t="s">
        <v>138</v>
      </c>
      <c r="E120" s="135" t="s">
        <v>80</v>
      </c>
      <c r="F120" s="136" t="s">
        <v>1296</v>
      </c>
      <c r="G120" s="137" t="s">
        <v>865</v>
      </c>
      <c r="H120" s="138">
        <v>1</v>
      </c>
      <c r="I120" s="139"/>
      <c r="J120" s="140">
        <f>ROUND(I120*H120,2)</f>
        <v>0</v>
      </c>
      <c r="K120" s="141"/>
      <c r="L120" s="32"/>
      <c r="M120" s="142" t="s">
        <v>1</v>
      </c>
      <c r="N120" s="143" t="s">
        <v>38</v>
      </c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AR120" s="146" t="s">
        <v>188</v>
      </c>
      <c r="AT120" s="146" t="s">
        <v>138</v>
      </c>
      <c r="AU120" s="146" t="s">
        <v>80</v>
      </c>
      <c r="AY120" s="17" t="s">
        <v>135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7" t="s">
        <v>80</v>
      </c>
      <c r="BK120" s="147">
        <f>ROUND(I120*H120,2)</f>
        <v>0</v>
      </c>
      <c r="BL120" s="17" t="s">
        <v>188</v>
      </c>
      <c r="BM120" s="146" t="s">
        <v>1335</v>
      </c>
    </row>
    <row r="121" spans="2:65" s="11" customFormat="1" ht="25.95" customHeight="1">
      <c r="B121" s="121"/>
      <c r="D121" s="122" t="s">
        <v>72</v>
      </c>
      <c r="E121" s="123" t="s">
        <v>1122</v>
      </c>
      <c r="F121" s="123" t="s">
        <v>93</v>
      </c>
      <c r="I121" s="124"/>
      <c r="J121" s="125">
        <f>BK121</f>
        <v>0</v>
      </c>
      <c r="L121" s="121"/>
      <c r="M121" s="126"/>
      <c r="P121" s="127">
        <f>SUM(P122:P149)</f>
        <v>0</v>
      </c>
      <c r="R121" s="127">
        <f>SUM(R122:R149)</f>
        <v>0</v>
      </c>
      <c r="T121" s="128">
        <f>SUM(T122:T149)</f>
        <v>0</v>
      </c>
      <c r="AR121" s="122" t="s">
        <v>80</v>
      </c>
      <c r="AT121" s="129" t="s">
        <v>72</v>
      </c>
      <c r="AU121" s="129" t="s">
        <v>73</v>
      </c>
      <c r="AY121" s="122" t="s">
        <v>135</v>
      </c>
      <c r="BK121" s="130">
        <f>SUM(BK122:BK149)</f>
        <v>0</v>
      </c>
    </row>
    <row r="122" spans="2:65" s="1" customFormat="1" ht="33" customHeight="1">
      <c r="B122" s="133"/>
      <c r="C122" s="134" t="s">
        <v>82</v>
      </c>
      <c r="D122" s="134" t="s">
        <v>138</v>
      </c>
      <c r="E122" s="135" t="s">
        <v>1336</v>
      </c>
      <c r="F122" s="136" t="s">
        <v>1337</v>
      </c>
      <c r="G122" s="137" t="s">
        <v>207</v>
      </c>
      <c r="H122" s="138">
        <v>85</v>
      </c>
      <c r="I122" s="139"/>
      <c r="J122" s="140">
        <f>ROUND(I122*H122,2)</f>
        <v>0</v>
      </c>
      <c r="K122" s="141"/>
      <c r="L122" s="32"/>
      <c r="M122" s="142" t="s">
        <v>1</v>
      </c>
      <c r="N122" s="143" t="s">
        <v>38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188</v>
      </c>
      <c r="AT122" s="146" t="s">
        <v>138</v>
      </c>
      <c r="AU122" s="146" t="s">
        <v>80</v>
      </c>
      <c r="AY122" s="17" t="s">
        <v>135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7" t="s">
        <v>80</v>
      </c>
      <c r="BK122" s="147">
        <f>ROUND(I122*H122,2)</f>
        <v>0</v>
      </c>
      <c r="BL122" s="17" t="s">
        <v>188</v>
      </c>
      <c r="BM122" s="146" t="s">
        <v>1338</v>
      </c>
    </row>
    <row r="123" spans="2:65" s="1" customFormat="1" ht="28.8">
      <c r="B123" s="32"/>
      <c r="D123" s="149" t="s">
        <v>539</v>
      </c>
      <c r="F123" s="191" t="s">
        <v>1142</v>
      </c>
      <c r="I123" s="192"/>
      <c r="L123" s="32"/>
      <c r="M123" s="193"/>
      <c r="T123" s="56"/>
      <c r="AT123" s="17" t="s">
        <v>539</v>
      </c>
      <c r="AU123" s="17" t="s">
        <v>80</v>
      </c>
    </row>
    <row r="124" spans="2:65" s="1" customFormat="1" ht="24.15" customHeight="1">
      <c r="B124" s="133"/>
      <c r="C124" s="134" t="s">
        <v>152</v>
      </c>
      <c r="D124" s="134" t="s">
        <v>138</v>
      </c>
      <c r="E124" s="135" t="s">
        <v>1339</v>
      </c>
      <c r="F124" s="136" t="s">
        <v>1146</v>
      </c>
      <c r="G124" s="137" t="s">
        <v>207</v>
      </c>
      <c r="H124" s="138">
        <v>85</v>
      </c>
      <c r="I124" s="139"/>
      <c r="J124" s="140">
        <f t="shared" ref="J124:J141" si="0">ROUND(I124*H124,2)</f>
        <v>0</v>
      </c>
      <c r="K124" s="141"/>
      <c r="L124" s="32"/>
      <c r="M124" s="142" t="s">
        <v>1</v>
      </c>
      <c r="N124" s="143" t="s">
        <v>38</v>
      </c>
      <c r="P124" s="144">
        <f t="shared" ref="P124:P141" si="1">O124*H124</f>
        <v>0</v>
      </c>
      <c r="Q124" s="144">
        <v>0</v>
      </c>
      <c r="R124" s="144">
        <f t="shared" ref="R124:R141" si="2">Q124*H124</f>
        <v>0</v>
      </c>
      <c r="S124" s="144">
        <v>0</v>
      </c>
      <c r="T124" s="145">
        <f t="shared" ref="T124:T141" si="3">S124*H124</f>
        <v>0</v>
      </c>
      <c r="AR124" s="146" t="s">
        <v>188</v>
      </c>
      <c r="AT124" s="146" t="s">
        <v>138</v>
      </c>
      <c r="AU124" s="146" t="s">
        <v>80</v>
      </c>
      <c r="AY124" s="17" t="s">
        <v>135</v>
      </c>
      <c r="BE124" s="147">
        <f t="shared" ref="BE124:BE141" si="4">IF(N124="základní",J124,0)</f>
        <v>0</v>
      </c>
      <c r="BF124" s="147">
        <f t="shared" ref="BF124:BF141" si="5">IF(N124="snížená",J124,0)</f>
        <v>0</v>
      </c>
      <c r="BG124" s="147">
        <f t="shared" ref="BG124:BG141" si="6">IF(N124="zákl. přenesená",J124,0)</f>
        <v>0</v>
      </c>
      <c r="BH124" s="147">
        <f t="shared" ref="BH124:BH141" si="7">IF(N124="sníž. přenesená",J124,0)</f>
        <v>0</v>
      </c>
      <c r="BI124" s="147">
        <f t="shared" ref="BI124:BI141" si="8">IF(N124="nulová",J124,0)</f>
        <v>0</v>
      </c>
      <c r="BJ124" s="17" t="s">
        <v>80</v>
      </c>
      <c r="BK124" s="147">
        <f t="shared" ref="BK124:BK141" si="9">ROUND(I124*H124,2)</f>
        <v>0</v>
      </c>
      <c r="BL124" s="17" t="s">
        <v>188</v>
      </c>
      <c r="BM124" s="146" t="s">
        <v>1340</v>
      </c>
    </row>
    <row r="125" spans="2:65" s="1" customFormat="1" ht="24.15" customHeight="1">
      <c r="B125" s="133"/>
      <c r="C125" s="134" t="s">
        <v>142</v>
      </c>
      <c r="D125" s="134" t="s">
        <v>138</v>
      </c>
      <c r="E125" s="135" t="s">
        <v>1341</v>
      </c>
      <c r="F125" s="136" t="s">
        <v>1342</v>
      </c>
      <c r="G125" s="137" t="s">
        <v>197</v>
      </c>
      <c r="H125" s="138">
        <v>1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138</v>
      </c>
      <c r="AU125" s="146" t="s">
        <v>80</v>
      </c>
      <c r="AY125" s="17" t="s">
        <v>135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80</v>
      </c>
      <c r="BK125" s="147">
        <f t="shared" si="9"/>
        <v>0</v>
      </c>
      <c r="BL125" s="17" t="s">
        <v>188</v>
      </c>
      <c r="BM125" s="146" t="s">
        <v>1343</v>
      </c>
    </row>
    <row r="126" spans="2:65" s="1" customFormat="1" ht="24.15" customHeight="1">
      <c r="B126" s="133"/>
      <c r="C126" s="134" t="s">
        <v>164</v>
      </c>
      <c r="D126" s="134" t="s">
        <v>138</v>
      </c>
      <c r="E126" s="135" t="s">
        <v>1344</v>
      </c>
      <c r="F126" s="136" t="s">
        <v>1184</v>
      </c>
      <c r="G126" s="137" t="s">
        <v>1091</v>
      </c>
      <c r="H126" s="138">
        <v>1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138</v>
      </c>
      <c r="AU126" s="146" t="s">
        <v>80</v>
      </c>
      <c r="AY126" s="17" t="s">
        <v>135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80</v>
      </c>
      <c r="BK126" s="147">
        <f t="shared" si="9"/>
        <v>0</v>
      </c>
      <c r="BL126" s="17" t="s">
        <v>188</v>
      </c>
      <c r="BM126" s="146" t="s">
        <v>1345</v>
      </c>
    </row>
    <row r="127" spans="2:65" s="1" customFormat="1" ht="66.75" customHeight="1">
      <c r="B127" s="133"/>
      <c r="C127" s="134" t="s">
        <v>158</v>
      </c>
      <c r="D127" s="134" t="s">
        <v>138</v>
      </c>
      <c r="E127" s="135" t="s">
        <v>1346</v>
      </c>
      <c r="F127" s="136" t="s">
        <v>1347</v>
      </c>
      <c r="G127" s="137" t="s">
        <v>207</v>
      </c>
      <c r="H127" s="138">
        <v>45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138</v>
      </c>
      <c r="AU127" s="146" t="s">
        <v>80</v>
      </c>
      <c r="AY127" s="17" t="s">
        <v>135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80</v>
      </c>
      <c r="BK127" s="147">
        <f t="shared" si="9"/>
        <v>0</v>
      </c>
      <c r="BL127" s="17" t="s">
        <v>188</v>
      </c>
      <c r="BM127" s="146" t="s">
        <v>1348</v>
      </c>
    </row>
    <row r="128" spans="2:65" s="1" customFormat="1" ht="55.5" customHeight="1">
      <c r="B128" s="133"/>
      <c r="C128" s="134" t="s">
        <v>173</v>
      </c>
      <c r="D128" s="134" t="s">
        <v>138</v>
      </c>
      <c r="E128" s="135" t="s">
        <v>1349</v>
      </c>
      <c r="F128" s="136" t="s">
        <v>1350</v>
      </c>
      <c r="G128" s="137" t="s">
        <v>207</v>
      </c>
      <c r="H128" s="138">
        <v>40</v>
      </c>
      <c r="I128" s="139"/>
      <c r="J128" s="140">
        <f t="shared" si="0"/>
        <v>0</v>
      </c>
      <c r="K128" s="141"/>
      <c r="L128" s="32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138</v>
      </c>
      <c r="AU128" s="146" t="s">
        <v>80</v>
      </c>
      <c r="AY128" s="17" t="s">
        <v>135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80</v>
      </c>
      <c r="BK128" s="147">
        <f t="shared" si="9"/>
        <v>0</v>
      </c>
      <c r="BL128" s="17" t="s">
        <v>188</v>
      </c>
      <c r="BM128" s="146" t="s">
        <v>1351</v>
      </c>
    </row>
    <row r="129" spans="2:65" s="1" customFormat="1" ht="24.15" customHeight="1">
      <c r="B129" s="133"/>
      <c r="C129" s="134" t="s">
        <v>171</v>
      </c>
      <c r="D129" s="134" t="s">
        <v>138</v>
      </c>
      <c r="E129" s="135" t="s">
        <v>1352</v>
      </c>
      <c r="F129" s="136" t="s">
        <v>1353</v>
      </c>
      <c r="G129" s="137" t="s">
        <v>197</v>
      </c>
      <c r="H129" s="138">
        <v>12</v>
      </c>
      <c r="I129" s="139"/>
      <c r="J129" s="140">
        <f t="shared" si="0"/>
        <v>0</v>
      </c>
      <c r="K129" s="141"/>
      <c r="L129" s="32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138</v>
      </c>
      <c r="AU129" s="146" t="s">
        <v>80</v>
      </c>
      <c r="AY129" s="17" t="s">
        <v>135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80</v>
      </c>
      <c r="BK129" s="147">
        <f t="shared" si="9"/>
        <v>0</v>
      </c>
      <c r="BL129" s="17" t="s">
        <v>188</v>
      </c>
      <c r="BM129" s="146" t="s">
        <v>1354</v>
      </c>
    </row>
    <row r="130" spans="2:65" s="1" customFormat="1" ht="16.5" customHeight="1">
      <c r="B130" s="133"/>
      <c r="C130" s="134" t="s">
        <v>136</v>
      </c>
      <c r="D130" s="134" t="s">
        <v>138</v>
      </c>
      <c r="E130" s="135" t="s">
        <v>1355</v>
      </c>
      <c r="F130" s="136" t="s">
        <v>1356</v>
      </c>
      <c r="G130" s="137" t="s">
        <v>197</v>
      </c>
      <c r="H130" s="138">
        <v>12</v>
      </c>
      <c r="I130" s="139"/>
      <c r="J130" s="140">
        <f t="shared" si="0"/>
        <v>0</v>
      </c>
      <c r="K130" s="141"/>
      <c r="L130" s="32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188</v>
      </c>
      <c r="AT130" s="146" t="s">
        <v>138</v>
      </c>
      <c r="AU130" s="146" t="s">
        <v>80</v>
      </c>
      <c r="AY130" s="17" t="s">
        <v>135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80</v>
      </c>
      <c r="BK130" s="147">
        <f t="shared" si="9"/>
        <v>0</v>
      </c>
      <c r="BL130" s="17" t="s">
        <v>188</v>
      </c>
      <c r="BM130" s="146" t="s">
        <v>1357</v>
      </c>
    </row>
    <row r="131" spans="2:65" s="1" customFormat="1" ht="24.15" customHeight="1">
      <c r="B131" s="133"/>
      <c r="C131" s="134" t="s">
        <v>176</v>
      </c>
      <c r="D131" s="134" t="s">
        <v>138</v>
      </c>
      <c r="E131" s="135" t="s">
        <v>1358</v>
      </c>
      <c r="F131" s="136" t="s">
        <v>1359</v>
      </c>
      <c r="G131" s="137" t="s">
        <v>197</v>
      </c>
      <c r="H131" s="138">
        <v>12</v>
      </c>
      <c r="I131" s="139"/>
      <c r="J131" s="140">
        <f t="shared" si="0"/>
        <v>0</v>
      </c>
      <c r="K131" s="141"/>
      <c r="L131" s="32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138</v>
      </c>
      <c r="AU131" s="146" t="s">
        <v>80</v>
      </c>
      <c r="AY131" s="17" t="s">
        <v>135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7" t="s">
        <v>80</v>
      </c>
      <c r="BK131" s="147">
        <f t="shared" si="9"/>
        <v>0</v>
      </c>
      <c r="BL131" s="17" t="s">
        <v>188</v>
      </c>
      <c r="BM131" s="146" t="s">
        <v>1360</v>
      </c>
    </row>
    <row r="132" spans="2:65" s="1" customFormat="1" ht="24.15" customHeight="1">
      <c r="B132" s="133"/>
      <c r="C132" s="134" t="s">
        <v>190</v>
      </c>
      <c r="D132" s="134" t="s">
        <v>138</v>
      </c>
      <c r="E132" s="135" t="s">
        <v>1361</v>
      </c>
      <c r="F132" s="136" t="s">
        <v>1362</v>
      </c>
      <c r="G132" s="137" t="s">
        <v>197</v>
      </c>
      <c r="H132" s="138">
        <v>1</v>
      </c>
      <c r="I132" s="139"/>
      <c r="J132" s="140">
        <f t="shared" si="0"/>
        <v>0</v>
      </c>
      <c r="K132" s="141"/>
      <c r="L132" s="32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138</v>
      </c>
      <c r="AU132" s="146" t="s">
        <v>80</v>
      </c>
      <c r="AY132" s="17" t="s">
        <v>135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7" t="s">
        <v>80</v>
      </c>
      <c r="BK132" s="147">
        <f t="shared" si="9"/>
        <v>0</v>
      </c>
      <c r="BL132" s="17" t="s">
        <v>188</v>
      </c>
      <c r="BM132" s="146" t="s">
        <v>1363</v>
      </c>
    </row>
    <row r="133" spans="2:65" s="1" customFormat="1" ht="37.799999999999997" customHeight="1">
      <c r="B133" s="133"/>
      <c r="C133" s="134" t="s">
        <v>180</v>
      </c>
      <c r="D133" s="134" t="s">
        <v>138</v>
      </c>
      <c r="E133" s="135" t="s">
        <v>1364</v>
      </c>
      <c r="F133" s="136" t="s">
        <v>1365</v>
      </c>
      <c r="G133" s="137" t="s">
        <v>197</v>
      </c>
      <c r="H133" s="138">
        <v>12</v>
      </c>
      <c r="I133" s="139"/>
      <c r="J133" s="140">
        <f t="shared" si="0"/>
        <v>0</v>
      </c>
      <c r="K133" s="141"/>
      <c r="L133" s="32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188</v>
      </c>
      <c r="AT133" s="146" t="s">
        <v>138</v>
      </c>
      <c r="AU133" s="146" t="s">
        <v>80</v>
      </c>
      <c r="AY133" s="17" t="s">
        <v>135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7" t="s">
        <v>80</v>
      </c>
      <c r="BK133" s="147">
        <f t="shared" si="9"/>
        <v>0</v>
      </c>
      <c r="BL133" s="17" t="s">
        <v>188</v>
      </c>
      <c r="BM133" s="146" t="s">
        <v>1366</v>
      </c>
    </row>
    <row r="134" spans="2:65" s="1" customFormat="1" ht="24.15" customHeight="1">
      <c r="B134" s="133"/>
      <c r="C134" s="134" t="s">
        <v>200</v>
      </c>
      <c r="D134" s="134" t="s">
        <v>138</v>
      </c>
      <c r="E134" s="135" t="s">
        <v>1367</v>
      </c>
      <c r="F134" s="136" t="s">
        <v>1368</v>
      </c>
      <c r="G134" s="137" t="s">
        <v>197</v>
      </c>
      <c r="H134" s="138">
        <v>12</v>
      </c>
      <c r="I134" s="139"/>
      <c r="J134" s="140">
        <f t="shared" si="0"/>
        <v>0</v>
      </c>
      <c r="K134" s="141"/>
      <c r="L134" s="32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188</v>
      </c>
      <c r="AT134" s="146" t="s">
        <v>138</v>
      </c>
      <c r="AU134" s="146" t="s">
        <v>80</v>
      </c>
      <c r="AY134" s="17" t="s">
        <v>135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7" t="s">
        <v>80</v>
      </c>
      <c r="BK134" s="147">
        <f t="shared" si="9"/>
        <v>0</v>
      </c>
      <c r="BL134" s="17" t="s">
        <v>188</v>
      </c>
      <c r="BM134" s="146" t="s">
        <v>1369</v>
      </c>
    </row>
    <row r="135" spans="2:65" s="1" customFormat="1" ht="24.15" customHeight="1">
      <c r="B135" s="133"/>
      <c r="C135" s="134" t="s">
        <v>184</v>
      </c>
      <c r="D135" s="134" t="s">
        <v>138</v>
      </c>
      <c r="E135" s="135" t="s">
        <v>1370</v>
      </c>
      <c r="F135" s="136" t="s">
        <v>1371</v>
      </c>
      <c r="G135" s="137" t="s">
        <v>197</v>
      </c>
      <c r="H135" s="138">
        <v>12</v>
      </c>
      <c r="I135" s="139"/>
      <c r="J135" s="140">
        <f t="shared" si="0"/>
        <v>0</v>
      </c>
      <c r="K135" s="141"/>
      <c r="L135" s="32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138</v>
      </c>
      <c r="AU135" s="146" t="s">
        <v>80</v>
      </c>
      <c r="AY135" s="17" t="s">
        <v>135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7" t="s">
        <v>80</v>
      </c>
      <c r="BK135" s="147">
        <f t="shared" si="9"/>
        <v>0</v>
      </c>
      <c r="BL135" s="17" t="s">
        <v>188</v>
      </c>
      <c r="BM135" s="146" t="s">
        <v>1372</v>
      </c>
    </row>
    <row r="136" spans="2:65" s="1" customFormat="1" ht="33" customHeight="1">
      <c r="B136" s="133"/>
      <c r="C136" s="134" t="s">
        <v>8</v>
      </c>
      <c r="D136" s="134" t="s">
        <v>138</v>
      </c>
      <c r="E136" s="135" t="s">
        <v>1373</v>
      </c>
      <c r="F136" s="136" t="s">
        <v>1374</v>
      </c>
      <c r="G136" s="137" t="s">
        <v>197</v>
      </c>
      <c r="H136" s="138">
        <v>1</v>
      </c>
      <c r="I136" s="139"/>
      <c r="J136" s="140">
        <f t="shared" si="0"/>
        <v>0</v>
      </c>
      <c r="K136" s="141"/>
      <c r="L136" s="32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138</v>
      </c>
      <c r="AU136" s="146" t="s">
        <v>80</v>
      </c>
      <c r="AY136" s="17" t="s">
        <v>135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7" t="s">
        <v>80</v>
      </c>
      <c r="BK136" s="147">
        <f t="shared" si="9"/>
        <v>0</v>
      </c>
      <c r="BL136" s="17" t="s">
        <v>188</v>
      </c>
      <c r="BM136" s="146" t="s">
        <v>1375</v>
      </c>
    </row>
    <row r="137" spans="2:65" s="1" customFormat="1" ht="24.15" customHeight="1">
      <c r="B137" s="133"/>
      <c r="C137" s="134" t="s">
        <v>188</v>
      </c>
      <c r="D137" s="134" t="s">
        <v>138</v>
      </c>
      <c r="E137" s="135" t="s">
        <v>1376</v>
      </c>
      <c r="F137" s="136" t="s">
        <v>1377</v>
      </c>
      <c r="G137" s="137" t="s">
        <v>197</v>
      </c>
      <c r="H137" s="138">
        <v>2</v>
      </c>
      <c r="I137" s="139"/>
      <c r="J137" s="140">
        <f t="shared" si="0"/>
        <v>0</v>
      </c>
      <c r="K137" s="141"/>
      <c r="L137" s="32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188</v>
      </c>
      <c r="AT137" s="146" t="s">
        <v>138</v>
      </c>
      <c r="AU137" s="146" t="s">
        <v>80</v>
      </c>
      <c r="AY137" s="17" t="s">
        <v>135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7" t="s">
        <v>80</v>
      </c>
      <c r="BK137" s="147">
        <f t="shared" si="9"/>
        <v>0</v>
      </c>
      <c r="BL137" s="17" t="s">
        <v>188</v>
      </c>
      <c r="BM137" s="146" t="s">
        <v>1378</v>
      </c>
    </row>
    <row r="138" spans="2:65" s="1" customFormat="1" ht="24.15" customHeight="1">
      <c r="B138" s="133"/>
      <c r="C138" s="134" t="s">
        <v>217</v>
      </c>
      <c r="D138" s="134" t="s">
        <v>138</v>
      </c>
      <c r="E138" s="135" t="s">
        <v>1379</v>
      </c>
      <c r="F138" s="136" t="s">
        <v>1380</v>
      </c>
      <c r="G138" s="137" t="s">
        <v>197</v>
      </c>
      <c r="H138" s="138">
        <v>1</v>
      </c>
      <c r="I138" s="139"/>
      <c r="J138" s="140">
        <f t="shared" si="0"/>
        <v>0</v>
      </c>
      <c r="K138" s="141"/>
      <c r="L138" s="32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188</v>
      </c>
      <c r="AT138" s="146" t="s">
        <v>138</v>
      </c>
      <c r="AU138" s="146" t="s">
        <v>80</v>
      </c>
      <c r="AY138" s="17" t="s">
        <v>135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7" t="s">
        <v>80</v>
      </c>
      <c r="BK138" s="147">
        <f t="shared" si="9"/>
        <v>0</v>
      </c>
      <c r="BL138" s="17" t="s">
        <v>188</v>
      </c>
      <c r="BM138" s="146" t="s">
        <v>1381</v>
      </c>
    </row>
    <row r="139" spans="2:65" s="1" customFormat="1" ht="24.15" customHeight="1">
      <c r="B139" s="133"/>
      <c r="C139" s="134" t="s">
        <v>193</v>
      </c>
      <c r="D139" s="134" t="s">
        <v>138</v>
      </c>
      <c r="E139" s="135" t="s">
        <v>1382</v>
      </c>
      <c r="F139" s="136" t="s">
        <v>1383</v>
      </c>
      <c r="G139" s="137" t="s">
        <v>197</v>
      </c>
      <c r="H139" s="138">
        <v>2</v>
      </c>
      <c r="I139" s="139"/>
      <c r="J139" s="140">
        <f t="shared" si="0"/>
        <v>0</v>
      </c>
      <c r="K139" s="141"/>
      <c r="L139" s="32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188</v>
      </c>
      <c r="AT139" s="146" t="s">
        <v>138</v>
      </c>
      <c r="AU139" s="146" t="s">
        <v>80</v>
      </c>
      <c r="AY139" s="17" t="s">
        <v>135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7" t="s">
        <v>80</v>
      </c>
      <c r="BK139" s="147">
        <f t="shared" si="9"/>
        <v>0</v>
      </c>
      <c r="BL139" s="17" t="s">
        <v>188</v>
      </c>
      <c r="BM139" s="146" t="s">
        <v>1384</v>
      </c>
    </row>
    <row r="140" spans="2:65" s="1" customFormat="1" ht="16.5" customHeight="1">
      <c r="B140" s="133"/>
      <c r="C140" s="134" t="s">
        <v>235</v>
      </c>
      <c r="D140" s="134" t="s">
        <v>138</v>
      </c>
      <c r="E140" s="135" t="s">
        <v>1385</v>
      </c>
      <c r="F140" s="136" t="s">
        <v>1386</v>
      </c>
      <c r="G140" s="137" t="s">
        <v>197</v>
      </c>
      <c r="H140" s="138">
        <v>7</v>
      </c>
      <c r="I140" s="139"/>
      <c r="J140" s="140">
        <f t="shared" si="0"/>
        <v>0</v>
      </c>
      <c r="K140" s="141"/>
      <c r="L140" s="32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188</v>
      </c>
      <c r="AT140" s="146" t="s">
        <v>138</v>
      </c>
      <c r="AU140" s="146" t="s">
        <v>80</v>
      </c>
      <c r="AY140" s="17" t="s">
        <v>135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7" t="s">
        <v>80</v>
      </c>
      <c r="BK140" s="147">
        <f t="shared" si="9"/>
        <v>0</v>
      </c>
      <c r="BL140" s="17" t="s">
        <v>188</v>
      </c>
      <c r="BM140" s="146" t="s">
        <v>1387</v>
      </c>
    </row>
    <row r="141" spans="2:65" s="1" customFormat="1" ht="37.799999999999997" customHeight="1">
      <c r="B141" s="133"/>
      <c r="C141" s="134" t="s">
        <v>198</v>
      </c>
      <c r="D141" s="134" t="s">
        <v>138</v>
      </c>
      <c r="E141" s="135" t="s">
        <v>1388</v>
      </c>
      <c r="F141" s="136" t="s">
        <v>1389</v>
      </c>
      <c r="G141" s="137" t="s">
        <v>150</v>
      </c>
      <c r="H141" s="138">
        <v>9</v>
      </c>
      <c r="I141" s="139"/>
      <c r="J141" s="140">
        <f t="shared" si="0"/>
        <v>0</v>
      </c>
      <c r="K141" s="141"/>
      <c r="L141" s="32"/>
      <c r="M141" s="142" t="s">
        <v>1</v>
      </c>
      <c r="N141" s="143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188</v>
      </c>
      <c r="AT141" s="146" t="s">
        <v>138</v>
      </c>
      <c r="AU141" s="146" t="s">
        <v>80</v>
      </c>
      <c r="AY141" s="17" t="s">
        <v>135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7" t="s">
        <v>80</v>
      </c>
      <c r="BK141" s="147">
        <f t="shared" si="9"/>
        <v>0</v>
      </c>
      <c r="BL141" s="17" t="s">
        <v>188</v>
      </c>
      <c r="BM141" s="146" t="s">
        <v>1390</v>
      </c>
    </row>
    <row r="142" spans="2:65" s="1" customFormat="1" ht="38.4">
      <c r="B142" s="32"/>
      <c r="D142" s="149" t="s">
        <v>539</v>
      </c>
      <c r="F142" s="191" t="s">
        <v>1391</v>
      </c>
      <c r="I142" s="192"/>
      <c r="L142" s="32"/>
      <c r="M142" s="193"/>
      <c r="T142" s="56"/>
      <c r="AT142" s="17" t="s">
        <v>539</v>
      </c>
      <c r="AU142" s="17" t="s">
        <v>80</v>
      </c>
    </row>
    <row r="143" spans="2:65" s="1" customFormat="1" ht="16.5" customHeight="1">
      <c r="B143" s="133"/>
      <c r="C143" s="134" t="s">
        <v>7</v>
      </c>
      <c r="D143" s="134" t="s">
        <v>138</v>
      </c>
      <c r="E143" s="135" t="s">
        <v>1392</v>
      </c>
      <c r="F143" s="136" t="s">
        <v>1393</v>
      </c>
      <c r="G143" s="137" t="s">
        <v>1091</v>
      </c>
      <c r="H143" s="138">
        <v>1</v>
      </c>
      <c r="I143" s="139"/>
      <c r="J143" s="140">
        <f t="shared" ref="J143:J149" si="10">ROUND(I143*H143,2)</f>
        <v>0</v>
      </c>
      <c r="K143" s="141"/>
      <c r="L143" s="32"/>
      <c r="M143" s="142" t="s">
        <v>1</v>
      </c>
      <c r="N143" s="143" t="s">
        <v>38</v>
      </c>
      <c r="P143" s="144">
        <f t="shared" ref="P143:P149" si="11">O143*H143</f>
        <v>0</v>
      </c>
      <c r="Q143" s="144">
        <v>0</v>
      </c>
      <c r="R143" s="144">
        <f t="shared" ref="R143:R149" si="12">Q143*H143</f>
        <v>0</v>
      </c>
      <c r="S143" s="144">
        <v>0</v>
      </c>
      <c r="T143" s="145">
        <f t="shared" ref="T143:T149" si="13">S143*H143</f>
        <v>0</v>
      </c>
      <c r="AR143" s="146" t="s">
        <v>188</v>
      </c>
      <c r="AT143" s="146" t="s">
        <v>138</v>
      </c>
      <c r="AU143" s="146" t="s">
        <v>80</v>
      </c>
      <c r="AY143" s="17" t="s">
        <v>135</v>
      </c>
      <c r="BE143" s="147">
        <f t="shared" ref="BE143:BE149" si="14">IF(N143="základní",J143,0)</f>
        <v>0</v>
      </c>
      <c r="BF143" s="147">
        <f t="shared" ref="BF143:BF149" si="15">IF(N143="snížená",J143,0)</f>
        <v>0</v>
      </c>
      <c r="BG143" s="147">
        <f t="shared" ref="BG143:BG149" si="16">IF(N143="zákl. přenesená",J143,0)</f>
        <v>0</v>
      </c>
      <c r="BH143" s="147">
        <f t="shared" ref="BH143:BH149" si="17">IF(N143="sníž. přenesená",J143,0)</f>
        <v>0</v>
      </c>
      <c r="BI143" s="147">
        <f t="shared" ref="BI143:BI149" si="18">IF(N143="nulová",J143,0)</f>
        <v>0</v>
      </c>
      <c r="BJ143" s="17" t="s">
        <v>80</v>
      </c>
      <c r="BK143" s="147">
        <f t="shared" ref="BK143:BK149" si="19">ROUND(I143*H143,2)</f>
        <v>0</v>
      </c>
      <c r="BL143" s="17" t="s">
        <v>188</v>
      </c>
      <c r="BM143" s="146" t="s">
        <v>1394</v>
      </c>
    </row>
    <row r="144" spans="2:65" s="1" customFormat="1" ht="21.75" customHeight="1">
      <c r="B144" s="133"/>
      <c r="C144" s="134" t="s">
        <v>203</v>
      </c>
      <c r="D144" s="134" t="s">
        <v>138</v>
      </c>
      <c r="E144" s="135" t="s">
        <v>1395</v>
      </c>
      <c r="F144" s="136" t="s">
        <v>1396</v>
      </c>
      <c r="G144" s="137" t="s">
        <v>197</v>
      </c>
      <c r="H144" s="138">
        <v>1</v>
      </c>
      <c r="I144" s="139"/>
      <c r="J144" s="140">
        <f t="shared" si="10"/>
        <v>0</v>
      </c>
      <c r="K144" s="141"/>
      <c r="L144" s="32"/>
      <c r="M144" s="142" t="s">
        <v>1</v>
      </c>
      <c r="N144" s="143" t="s">
        <v>38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AR144" s="146" t="s">
        <v>188</v>
      </c>
      <c r="AT144" s="146" t="s">
        <v>138</v>
      </c>
      <c r="AU144" s="146" t="s">
        <v>80</v>
      </c>
      <c r="AY144" s="17" t="s">
        <v>135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7" t="s">
        <v>80</v>
      </c>
      <c r="BK144" s="147">
        <f t="shared" si="19"/>
        <v>0</v>
      </c>
      <c r="BL144" s="17" t="s">
        <v>188</v>
      </c>
      <c r="BM144" s="146" t="s">
        <v>1397</v>
      </c>
    </row>
    <row r="145" spans="2:65" s="1" customFormat="1" ht="37.799999999999997" customHeight="1">
      <c r="B145" s="133"/>
      <c r="C145" s="134" t="s">
        <v>251</v>
      </c>
      <c r="D145" s="134" t="s">
        <v>138</v>
      </c>
      <c r="E145" s="135" t="s">
        <v>1398</v>
      </c>
      <c r="F145" s="136" t="s">
        <v>1399</v>
      </c>
      <c r="G145" s="137" t="s">
        <v>1091</v>
      </c>
      <c r="H145" s="138">
        <v>1</v>
      </c>
      <c r="I145" s="139"/>
      <c r="J145" s="140">
        <f t="shared" si="10"/>
        <v>0</v>
      </c>
      <c r="K145" s="141"/>
      <c r="L145" s="32"/>
      <c r="M145" s="142" t="s">
        <v>1</v>
      </c>
      <c r="N145" s="143" t="s">
        <v>38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188</v>
      </c>
      <c r="AT145" s="146" t="s">
        <v>138</v>
      </c>
      <c r="AU145" s="146" t="s">
        <v>80</v>
      </c>
      <c r="AY145" s="17" t="s">
        <v>135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7" t="s">
        <v>80</v>
      </c>
      <c r="BK145" s="147">
        <f t="shared" si="19"/>
        <v>0</v>
      </c>
      <c r="BL145" s="17" t="s">
        <v>188</v>
      </c>
      <c r="BM145" s="146" t="s">
        <v>1400</v>
      </c>
    </row>
    <row r="146" spans="2:65" s="1" customFormat="1" ht="16.5" customHeight="1">
      <c r="B146" s="133"/>
      <c r="C146" s="134" t="s">
        <v>216</v>
      </c>
      <c r="D146" s="134" t="s">
        <v>138</v>
      </c>
      <c r="E146" s="135" t="s">
        <v>1401</v>
      </c>
      <c r="F146" s="136" t="s">
        <v>1402</v>
      </c>
      <c r="G146" s="137" t="s">
        <v>197</v>
      </c>
      <c r="H146" s="138">
        <v>1</v>
      </c>
      <c r="I146" s="139"/>
      <c r="J146" s="140">
        <f t="shared" si="10"/>
        <v>0</v>
      </c>
      <c r="K146" s="141"/>
      <c r="L146" s="32"/>
      <c r="M146" s="142" t="s">
        <v>1</v>
      </c>
      <c r="N146" s="143" t="s">
        <v>38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188</v>
      </c>
      <c r="AT146" s="146" t="s">
        <v>138</v>
      </c>
      <c r="AU146" s="146" t="s">
        <v>80</v>
      </c>
      <c r="AY146" s="17" t="s">
        <v>135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7" t="s">
        <v>80</v>
      </c>
      <c r="BK146" s="147">
        <f t="shared" si="19"/>
        <v>0</v>
      </c>
      <c r="BL146" s="17" t="s">
        <v>188</v>
      </c>
      <c r="BM146" s="146" t="s">
        <v>1403</v>
      </c>
    </row>
    <row r="147" spans="2:65" s="1" customFormat="1" ht="16.5" customHeight="1">
      <c r="B147" s="133"/>
      <c r="C147" s="134" t="s">
        <v>260</v>
      </c>
      <c r="D147" s="134" t="s">
        <v>138</v>
      </c>
      <c r="E147" s="135" t="s">
        <v>1404</v>
      </c>
      <c r="F147" s="136" t="s">
        <v>1329</v>
      </c>
      <c r="G147" s="137" t="s">
        <v>1098</v>
      </c>
      <c r="H147" s="138">
        <v>36.200000000000003</v>
      </c>
      <c r="I147" s="139"/>
      <c r="J147" s="140">
        <f t="shared" si="10"/>
        <v>0</v>
      </c>
      <c r="K147" s="141"/>
      <c r="L147" s="32"/>
      <c r="M147" s="142" t="s">
        <v>1</v>
      </c>
      <c r="N147" s="143" t="s">
        <v>38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188</v>
      </c>
      <c r="AT147" s="146" t="s">
        <v>138</v>
      </c>
      <c r="AU147" s="146" t="s">
        <v>80</v>
      </c>
      <c r="AY147" s="17" t="s">
        <v>135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7" t="s">
        <v>80</v>
      </c>
      <c r="BK147" s="147">
        <f t="shared" si="19"/>
        <v>0</v>
      </c>
      <c r="BL147" s="17" t="s">
        <v>188</v>
      </c>
      <c r="BM147" s="146" t="s">
        <v>1405</v>
      </c>
    </row>
    <row r="148" spans="2:65" s="1" customFormat="1" ht="55.5" customHeight="1">
      <c r="B148" s="133"/>
      <c r="C148" s="134" t="s">
        <v>220</v>
      </c>
      <c r="D148" s="134" t="s">
        <v>138</v>
      </c>
      <c r="E148" s="135" t="s">
        <v>1406</v>
      </c>
      <c r="F148" s="136" t="s">
        <v>1407</v>
      </c>
      <c r="G148" s="137" t="s">
        <v>865</v>
      </c>
      <c r="H148" s="138">
        <v>1</v>
      </c>
      <c r="I148" s="139"/>
      <c r="J148" s="140">
        <f t="shared" si="10"/>
        <v>0</v>
      </c>
      <c r="K148" s="141"/>
      <c r="L148" s="32"/>
      <c r="M148" s="142" t="s">
        <v>1</v>
      </c>
      <c r="N148" s="143" t="s">
        <v>38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188</v>
      </c>
      <c r="AT148" s="146" t="s">
        <v>138</v>
      </c>
      <c r="AU148" s="146" t="s">
        <v>80</v>
      </c>
      <c r="AY148" s="17" t="s">
        <v>135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7" t="s">
        <v>80</v>
      </c>
      <c r="BK148" s="147">
        <f t="shared" si="19"/>
        <v>0</v>
      </c>
      <c r="BL148" s="17" t="s">
        <v>188</v>
      </c>
      <c r="BM148" s="146" t="s">
        <v>1408</v>
      </c>
    </row>
    <row r="149" spans="2:65" s="1" customFormat="1" ht="16.5" customHeight="1">
      <c r="B149" s="133"/>
      <c r="C149" s="134" t="s">
        <v>276</v>
      </c>
      <c r="D149" s="134" t="s">
        <v>138</v>
      </c>
      <c r="E149" s="135" t="s">
        <v>1409</v>
      </c>
      <c r="F149" s="136" t="s">
        <v>1410</v>
      </c>
      <c r="G149" s="137" t="s">
        <v>865</v>
      </c>
      <c r="H149" s="138">
        <v>1</v>
      </c>
      <c r="I149" s="139"/>
      <c r="J149" s="140">
        <f t="shared" si="10"/>
        <v>0</v>
      </c>
      <c r="K149" s="141"/>
      <c r="L149" s="32"/>
      <c r="M149" s="194" t="s">
        <v>1</v>
      </c>
      <c r="N149" s="195" t="s">
        <v>38</v>
      </c>
      <c r="O149" s="196"/>
      <c r="P149" s="197">
        <f t="shared" si="11"/>
        <v>0</v>
      </c>
      <c r="Q149" s="197">
        <v>0</v>
      </c>
      <c r="R149" s="197">
        <f t="shared" si="12"/>
        <v>0</v>
      </c>
      <c r="S149" s="197">
        <v>0</v>
      </c>
      <c r="T149" s="198">
        <f t="shared" si="13"/>
        <v>0</v>
      </c>
      <c r="AR149" s="146" t="s">
        <v>188</v>
      </c>
      <c r="AT149" s="146" t="s">
        <v>138</v>
      </c>
      <c r="AU149" s="146" t="s">
        <v>80</v>
      </c>
      <c r="AY149" s="17" t="s">
        <v>135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7" t="s">
        <v>80</v>
      </c>
      <c r="BK149" s="147">
        <f t="shared" si="19"/>
        <v>0</v>
      </c>
      <c r="BL149" s="17" t="s">
        <v>188</v>
      </c>
      <c r="BM149" s="146" t="s">
        <v>1411</v>
      </c>
    </row>
    <row r="150" spans="2:65" s="1" customFormat="1" ht="6.9" customHeight="1"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2"/>
    </row>
  </sheetData>
  <autoFilter ref="C117:K149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6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1412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ROUND(J118,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ROUND((SUM(BE118:BE165)),  2)</f>
        <v>0</v>
      </c>
      <c r="I33" s="92">
        <v>0.21</v>
      </c>
      <c r="J33" s="91">
        <f>ROUND(((SUM(BE118:BE165))*I33),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ROUND((SUM(BF118:BF165)),  2)</f>
        <v>0</v>
      </c>
      <c r="I34" s="92">
        <v>0.15</v>
      </c>
      <c r="J34" s="91">
        <f>ROUND(((SUM(BF118:BF165))*I34),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ROUND((SUM(BG118:BG165)),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ROUND((SUM(BH118:BH165)),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ROUND((SUM(BI118:BI165)),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45202205 - Elektroinstalace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J118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1333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4.9" customHeight="1">
      <c r="B98" s="104"/>
      <c r="D98" s="105" t="s">
        <v>1413</v>
      </c>
      <c r="E98" s="106"/>
      <c r="F98" s="106"/>
      <c r="G98" s="106"/>
      <c r="H98" s="106"/>
      <c r="I98" s="106"/>
      <c r="J98" s="107">
        <f>J121</f>
        <v>0</v>
      </c>
      <c r="L98" s="104"/>
    </row>
    <row r="99" spans="2:12" s="1" customFormat="1" ht="21.75" customHeight="1">
      <c r="B99" s="32"/>
      <c r="L99" s="32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" customHeight="1">
      <c r="B105" s="32"/>
      <c r="C105" s="21" t="s">
        <v>120</v>
      </c>
      <c r="L105" s="32"/>
    </row>
    <row r="106" spans="2:12" s="1" customFormat="1" ht="6.9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6" t="str">
        <f>E7</f>
        <v>462022 - Požární zbrojnice Břvany</v>
      </c>
      <c r="F108" s="247"/>
      <c r="G108" s="247"/>
      <c r="H108" s="247"/>
      <c r="L108" s="32"/>
    </row>
    <row r="109" spans="2:12" s="1" customFormat="1" ht="12" customHeight="1">
      <c r="B109" s="32"/>
      <c r="C109" s="27" t="s">
        <v>105</v>
      </c>
      <c r="L109" s="32"/>
    </row>
    <row r="110" spans="2:12" s="1" customFormat="1" ht="16.5" customHeight="1">
      <c r="B110" s="32"/>
      <c r="E110" s="207" t="str">
        <f>E9</f>
        <v>45202205 - Elektroinstalace</v>
      </c>
      <c r="F110" s="248"/>
      <c r="G110" s="248"/>
      <c r="H110" s="248"/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 xml:space="preserve"> </v>
      </c>
      <c r="I112" s="27" t="s">
        <v>22</v>
      </c>
      <c r="J112" s="52" t="str">
        <f>IF(J12="","",J12)</f>
        <v>8. 9. 2023</v>
      </c>
      <c r="L112" s="32"/>
    </row>
    <row r="113" spans="2:65" s="1" customFormat="1" ht="6.9" customHeight="1">
      <c r="B113" s="32"/>
      <c r="L113" s="32"/>
    </row>
    <row r="114" spans="2:65" s="1" customFormat="1" ht="15.15" customHeight="1">
      <c r="B114" s="32"/>
      <c r="C114" s="27" t="s">
        <v>24</v>
      </c>
      <c r="F114" s="25" t="str">
        <f>E15</f>
        <v xml:space="preserve"> </v>
      </c>
      <c r="I114" s="27" t="s">
        <v>29</v>
      </c>
      <c r="J114" s="30" t="str">
        <f>E21</f>
        <v xml:space="preserve"> </v>
      </c>
      <c r="L114" s="32"/>
    </row>
    <row r="115" spans="2:65" s="1" customFormat="1" ht="15.15" customHeight="1">
      <c r="B115" s="32"/>
      <c r="C115" s="27" t="s">
        <v>27</v>
      </c>
      <c r="F115" s="25" t="str">
        <f>IF(E18="","",E18)</f>
        <v>Vyplň údaj</v>
      </c>
      <c r="I115" s="27" t="s">
        <v>31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121</v>
      </c>
      <c r="D117" s="114" t="s">
        <v>58</v>
      </c>
      <c r="E117" s="114" t="s">
        <v>54</v>
      </c>
      <c r="F117" s="114" t="s">
        <v>55</v>
      </c>
      <c r="G117" s="114" t="s">
        <v>122</v>
      </c>
      <c r="H117" s="114" t="s">
        <v>123</v>
      </c>
      <c r="I117" s="114" t="s">
        <v>124</v>
      </c>
      <c r="J117" s="115" t="s">
        <v>109</v>
      </c>
      <c r="K117" s="116" t="s">
        <v>125</v>
      </c>
      <c r="L117" s="112"/>
      <c r="M117" s="59" t="s">
        <v>1</v>
      </c>
      <c r="N117" s="60" t="s">
        <v>37</v>
      </c>
      <c r="O117" s="60" t="s">
        <v>126</v>
      </c>
      <c r="P117" s="60" t="s">
        <v>127</v>
      </c>
      <c r="Q117" s="60" t="s">
        <v>128</v>
      </c>
      <c r="R117" s="60" t="s">
        <v>129</v>
      </c>
      <c r="S117" s="60" t="s">
        <v>130</v>
      </c>
      <c r="T117" s="61" t="s">
        <v>131</v>
      </c>
    </row>
    <row r="118" spans="2:65" s="1" customFormat="1" ht="22.8" customHeight="1">
      <c r="B118" s="32"/>
      <c r="C118" s="64" t="s">
        <v>132</v>
      </c>
      <c r="J118" s="117">
        <f>BK118</f>
        <v>0</v>
      </c>
      <c r="L118" s="32"/>
      <c r="M118" s="62"/>
      <c r="N118" s="53"/>
      <c r="O118" s="53"/>
      <c r="P118" s="118">
        <f>P119+P121</f>
        <v>0</v>
      </c>
      <c r="Q118" s="53"/>
      <c r="R118" s="118">
        <f>R119+R121</f>
        <v>0</v>
      </c>
      <c r="S118" s="53"/>
      <c r="T118" s="119">
        <f>T119+T121</f>
        <v>0</v>
      </c>
      <c r="AT118" s="17" t="s">
        <v>72</v>
      </c>
      <c r="AU118" s="17" t="s">
        <v>111</v>
      </c>
      <c r="BK118" s="120">
        <f>BK119+BK121</f>
        <v>0</v>
      </c>
    </row>
    <row r="119" spans="2:65" s="11" customFormat="1" ht="25.95" customHeight="1">
      <c r="B119" s="121"/>
      <c r="D119" s="122" t="s">
        <v>72</v>
      </c>
      <c r="E119" s="123" t="s">
        <v>1082</v>
      </c>
      <c r="F119" s="123" t="s">
        <v>1295</v>
      </c>
      <c r="I119" s="124"/>
      <c r="J119" s="125">
        <f>BK119</f>
        <v>0</v>
      </c>
      <c r="L119" s="121"/>
      <c r="M119" s="126"/>
      <c r="P119" s="127">
        <f>P120</f>
        <v>0</v>
      </c>
      <c r="R119" s="127">
        <f>R120</f>
        <v>0</v>
      </c>
      <c r="T119" s="128">
        <f>T120</f>
        <v>0</v>
      </c>
      <c r="AR119" s="122" t="s">
        <v>80</v>
      </c>
      <c r="AT119" s="129" t="s">
        <v>72</v>
      </c>
      <c r="AU119" s="129" t="s">
        <v>73</v>
      </c>
      <c r="AY119" s="122" t="s">
        <v>135</v>
      </c>
      <c r="BK119" s="130">
        <f>BK120</f>
        <v>0</v>
      </c>
    </row>
    <row r="120" spans="2:65" s="1" customFormat="1" ht="24.15" customHeight="1">
      <c r="B120" s="133"/>
      <c r="C120" s="134" t="s">
        <v>80</v>
      </c>
      <c r="D120" s="134" t="s">
        <v>138</v>
      </c>
      <c r="E120" s="135" t="s">
        <v>80</v>
      </c>
      <c r="F120" s="136" t="s">
        <v>1296</v>
      </c>
      <c r="G120" s="137" t="s">
        <v>865</v>
      </c>
      <c r="H120" s="138">
        <v>1</v>
      </c>
      <c r="I120" s="139"/>
      <c r="J120" s="140">
        <f>ROUND(I120*H120,2)</f>
        <v>0</v>
      </c>
      <c r="K120" s="141"/>
      <c r="L120" s="32"/>
      <c r="M120" s="142" t="s">
        <v>1</v>
      </c>
      <c r="N120" s="143" t="s">
        <v>38</v>
      </c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AR120" s="146" t="s">
        <v>188</v>
      </c>
      <c r="AT120" s="146" t="s">
        <v>138</v>
      </c>
      <c r="AU120" s="146" t="s">
        <v>80</v>
      </c>
      <c r="AY120" s="17" t="s">
        <v>135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7" t="s">
        <v>80</v>
      </c>
      <c r="BK120" s="147">
        <f>ROUND(I120*H120,2)</f>
        <v>0</v>
      </c>
      <c r="BL120" s="17" t="s">
        <v>188</v>
      </c>
      <c r="BM120" s="146" t="s">
        <v>1414</v>
      </c>
    </row>
    <row r="121" spans="2:65" s="11" customFormat="1" ht="25.95" customHeight="1">
      <c r="B121" s="121"/>
      <c r="D121" s="122" t="s">
        <v>72</v>
      </c>
      <c r="E121" s="123" t="s">
        <v>1122</v>
      </c>
      <c r="F121" s="123" t="s">
        <v>96</v>
      </c>
      <c r="I121" s="124"/>
      <c r="J121" s="125">
        <f>BK121</f>
        <v>0</v>
      </c>
      <c r="L121" s="121"/>
      <c r="M121" s="126"/>
      <c r="P121" s="127">
        <f>SUM(P122:P165)</f>
        <v>0</v>
      </c>
      <c r="R121" s="127">
        <f>SUM(R122:R165)</f>
        <v>0</v>
      </c>
      <c r="T121" s="128">
        <f>SUM(T122:T165)</f>
        <v>0</v>
      </c>
      <c r="AR121" s="122" t="s">
        <v>80</v>
      </c>
      <c r="AT121" s="129" t="s">
        <v>72</v>
      </c>
      <c r="AU121" s="129" t="s">
        <v>73</v>
      </c>
      <c r="AY121" s="122" t="s">
        <v>135</v>
      </c>
      <c r="BK121" s="130">
        <f>SUM(BK122:BK165)</f>
        <v>0</v>
      </c>
    </row>
    <row r="122" spans="2:65" s="1" customFormat="1" ht="37.799999999999997" customHeight="1">
      <c r="B122" s="133"/>
      <c r="C122" s="134" t="s">
        <v>82</v>
      </c>
      <c r="D122" s="134" t="s">
        <v>138</v>
      </c>
      <c r="E122" s="135" t="s">
        <v>1415</v>
      </c>
      <c r="F122" s="136" t="s">
        <v>1416</v>
      </c>
      <c r="G122" s="137" t="s">
        <v>207</v>
      </c>
      <c r="H122" s="138">
        <v>977.5</v>
      </c>
      <c r="I122" s="139"/>
      <c r="J122" s="140">
        <f t="shared" ref="J122:J165" si="0">ROUND(I122*H122,2)</f>
        <v>0</v>
      </c>
      <c r="K122" s="141"/>
      <c r="L122" s="32"/>
      <c r="M122" s="142" t="s">
        <v>1</v>
      </c>
      <c r="N122" s="143" t="s">
        <v>38</v>
      </c>
      <c r="P122" s="144">
        <f t="shared" ref="P122:P165" si="1">O122*H122</f>
        <v>0</v>
      </c>
      <c r="Q122" s="144">
        <v>0</v>
      </c>
      <c r="R122" s="144">
        <f t="shared" ref="R122:R165" si="2">Q122*H122</f>
        <v>0</v>
      </c>
      <c r="S122" s="144">
        <v>0</v>
      </c>
      <c r="T122" s="145">
        <f t="shared" ref="T122:T165" si="3">S122*H122</f>
        <v>0</v>
      </c>
      <c r="AR122" s="146" t="s">
        <v>188</v>
      </c>
      <c r="AT122" s="146" t="s">
        <v>138</v>
      </c>
      <c r="AU122" s="146" t="s">
        <v>80</v>
      </c>
      <c r="AY122" s="17" t="s">
        <v>135</v>
      </c>
      <c r="BE122" s="147">
        <f t="shared" ref="BE122:BE165" si="4">IF(N122="základní",J122,0)</f>
        <v>0</v>
      </c>
      <c r="BF122" s="147">
        <f t="shared" ref="BF122:BF165" si="5">IF(N122="snížená",J122,0)</f>
        <v>0</v>
      </c>
      <c r="BG122" s="147">
        <f t="shared" ref="BG122:BG165" si="6">IF(N122="zákl. přenesená",J122,0)</f>
        <v>0</v>
      </c>
      <c r="BH122" s="147">
        <f t="shared" ref="BH122:BH165" si="7">IF(N122="sníž. přenesená",J122,0)</f>
        <v>0</v>
      </c>
      <c r="BI122" s="147">
        <f t="shared" ref="BI122:BI165" si="8">IF(N122="nulová",J122,0)</f>
        <v>0</v>
      </c>
      <c r="BJ122" s="17" t="s">
        <v>80</v>
      </c>
      <c r="BK122" s="147">
        <f t="shared" ref="BK122:BK165" si="9">ROUND(I122*H122,2)</f>
        <v>0</v>
      </c>
      <c r="BL122" s="17" t="s">
        <v>188</v>
      </c>
      <c r="BM122" s="146" t="s">
        <v>1417</v>
      </c>
    </row>
    <row r="123" spans="2:65" s="1" customFormat="1" ht="44.25" customHeight="1">
      <c r="B123" s="133"/>
      <c r="C123" s="134" t="s">
        <v>152</v>
      </c>
      <c r="D123" s="134" t="s">
        <v>138</v>
      </c>
      <c r="E123" s="135" t="s">
        <v>1418</v>
      </c>
      <c r="F123" s="136" t="s">
        <v>1419</v>
      </c>
      <c r="G123" s="137" t="s">
        <v>197</v>
      </c>
      <c r="H123" s="138">
        <v>1</v>
      </c>
      <c r="I123" s="139"/>
      <c r="J123" s="140">
        <f t="shared" si="0"/>
        <v>0</v>
      </c>
      <c r="K123" s="141"/>
      <c r="L123" s="32"/>
      <c r="M123" s="142" t="s">
        <v>1</v>
      </c>
      <c r="N123" s="143" t="s">
        <v>38</v>
      </c>
      <c r="P123" s="144">
        <f t="shared" si="1"/>
        <v>0</v>
      </c>
      <c r="Q123" s="144">
        <v>0</v>
      </c>
      <c r="R123" s="144">
        <f t="shared" si="2"/>
        <v>0</v>
      </c>
      <c r="S123" s="144">
        <v>0</v>
      </c>
      <c r="T123" s="145">
        <f t="shared" si="3"/>
        <v>0</v>
      </c>
      <c r="AR123" s="146" t="s">
        <v>188</v>
      </c>
      <c r="AT123" s="146" t="s">
        <v>138</v>
      </c>
      <c r="AU123" s="146" t="s">
        <v>80</v>
      </c>
      <c r="AY123" s="17" t="s">
        <v>135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7" t="s">
        <v>80</v>
      </c>
      <c r="BK123" s="147">
        <f t="shared" si="9"/>
        <v>0</v>
      </c>
      <c r="BL123" s="17" t="s">
        <v>188</v>
      </c>
      <c r="BM123" s="146" t="s">
        <v>1420</v>
      </c>
    </row>
    <row r="124" spans="2:65" s="1" customFormat="1" ht="49.05" customHeight="1">
      <c r="B124" s="133"/>
      <c r="C124" s="134" t="s">
        <v>142</v>
      </c>
      <c r="D124" s="134" t="s">
        <v>138</v>
      </c>
      <c r="E124" s="135" t="s">
        <v>1421</v>
      </c>
      <c r="F124" s="136" t="s">
        <v>1422</v>
      </c>
      <c r="G124" s="137" t="s">
        <v>207</v>
      </c>
      <c r="H124" s="138">
        <v>25</v>
      </c>
      <c r="I124" s="139"/>
      <c r="J124" s="140">
        <f t="shared" si="0"/>
        <v>0</v>
      </c>
      <c r="K124" s="141"/>
      <c r="L124" s="32"/>
      <c r="M124" s="142" t="s">
        <v>1</v>
      </c>
      <c r="N124" s="143" t="s">
        <v>38</v>
      </c>
      <c r="P124" s="144">
        <f t="shared" si="1"/>
        <v>0</v>
      </c>
      <c r="Q124" s="144">
        <v>0</v>
      </c>
      <c r="R124" s="144">
        <f t="shared" si="2"/>
        <v>0</v>
      </c>
      <c r="S124" s="144">
        <v>0</v>
      </c>
      <c r="T124" s="145">
        <f t="shared" si="3"/>
        <v>0</v>
      </c>
      <c r="AR124" s="146" t="s">
        <v>188</v>
      </c>
      <c r="AT124" s="146" t="s">
        <v>138</v>
      </c>
      <c r="AU124" s="146" t="s">
        <v>80</v>
      </c>
      <c r="AY124" s="17" t="s">
        <v>135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7" t="s">
        <v>80</v>
      </c>
      <c r="BK124" s="147">
        <f t="shared" si="9"/>
        <v>0</v>
      </c>
      <c r="BL124" s="17" t="s">
        <v>188</v>
      </c>
      <c r="BM124" s="146" t="s">
        <v>1423</v>
      </c>
    </row>
    <row r="125" spans="2:65" s="1" customFormat="1" ht="33" customHeight="1">
      <c r="B125" s="133"/>
      <c r="C125" s="134" t="s">
        <v>164</v>
      </c>
      <c r="D125" s="134" t="s">
        <v>138</v>
      </c>
      <c r="E125" s="135" t="s">
        <v>1424</v>
      </c>
      <c r="F125" s="136" t="s">
        <v>1425</v>
      </c>
      <c r="G125" s="137" t="s">
        <v>197</v>
      </c>
      <c r="H125" s="138">
        <v>5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138</v>
      </c>
      <c r="AU125" s="146" t="s">
        <v>80</v>
      </c>
      <c r="AY125" s="17" t="s">
        <v>135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80</v>
      </c>
      <c r="BK125" s="147">
        <f t="shared" si="9"/>
        <v>0</v>
      </c>
      <c r="BL125" s="17" t="s">
        <v>188</v>
      </c>
      <c r="BM125" s="146" t="s">
        <v>1426</v>
      </c>
    </row>
    <row r="126" spans="2:65" s="1" customFormat="1" ht="33" customHeight="1">
      <c r="B126" s="133"/>
      <c r="C126" s="134" t="s">
        <v>158</v>
      </c>
      <c r="D126" s="134" t="s">
        <v>138</v>
      </c>
      <c r="E126" s="135" t="s">
        <v>1427</v>
      </c>
      <c r="F126" s="136" t="s">
        <v>1428</v>
      </c>
      <c r="G126" s="137" t="s">
        <v>197</v>
      </c>
      <c r="H126" s="138">
        <v>20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138</v>
      </c>
      <c r="AU126" s="146" t="s">
        <v>80</v>
      </c>
      <c r="AY126" s="17" t="s">
        <v>135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80</v>
      </c>
      <c r="BK126" s="147">
        <f t="shared" si="9"/>
        <v>0</v>
      </c>
      <c r="BL126" s="17" t="s">
        <v>188</v>
      </c>
      <c r="BM126" s="146" t="s">
        <v>1429</v>
      </c>
    </row>
    <row r="127" spans="2:65" s="1" customFormat="1" ht="24.15" customHeight="1">
      <c r="B127" s="133"/>
      <c r="C127" s="134" t="s">
        <v>173</v>
      </c>
      <c r="D127" s="134" t="s">
        <v>138</v>
      </c>
      <c r="E127" s="135" t="s">
        <v>1430</v>
      </c>
      <c r="F127" s="136" t="s">
        <v>1431</v>
      </c>
      <c r="G127" s="137" t="s">
        <v>207</v>
      </c>
      <c r="H127" s="138">
        <v>150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138</v>
      </c>
      <c r="AU127" s="146" t="s">
        <v>80</v>
      </c>
      <c r="AY127" s="17" t="s">
        <v>135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80</v>
      </c>
      <c r="BK127" s="147">
        <f t="shared" si="9"/>
        <v>0</v>
      </c>
      <c r="BL127" s="17" t="s">
        <v>188</v>
      </c>
      <c r="BM127" s="146" t="s">
        <v>1432</v>
      </c>
    </row>
    <row r="128" spans="2:65" s="1" customFormat="1" ht="24.15" customHeight="1">
      <c r="B128" s="133"/>
      <c r="C128" s="134" t="s">
        <v>171</v>
      </c>
      <c r="D128" s="134" t="s">
        <v>138</v>
      </c>
      <c r="E128" s="135" t="s">
        <v>1433</v>
      </c>
      <c r="F128" s="136" t="s">
        <v>1434</v>
      </c>
      <c r="G128" s="137" t="s">
        <v>207</v>
      </c>
      <c r="H128" s="138">
        <v>50</v>
      </c>
      <c r="I128" s="139"/>
      <c r="J128" s="140">
        <f t="shared" si="0"/>
        <v>0</v>
      </c>
      <c r="K128" s="141"/>
      <c r="L128" s="32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138</v>
      </c>
      <c r="AU128" s="146" t="s">
        <v>80</v>
      </c>
      <c r="AY128" s="17" t="s">
        <v>135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80</v>
      </c>
      <c r="BK128" s="147">
        <f t="shared" si="9"/>
        <v>0</v>
      </c>
      <c r="BL128" s="17" t="s">
        <v>188</v>
      </c>
      <c r="BM128" s="146" t="s">
        <v>1435</v>
      </c>
    </row>
    <row r="129" spans="2:65" s="1" customFormat="1" ht="24.15" customHeight="1">
      <c r="B129" s="133"/>
      <c r="C129" s="134" t="s">
        <v>136</v>
      </c>
      <c r="D129" s="134" t="s">
        <v>138</v>
      </c>
      <c r="E129" s="135" t="s">
        <v>1436</v>
      </c>
      <c r="F129" s="136" t="s">
        <v>1437</v>
      </c>
      <c r="G129" s="137" t="s">
        <v>207</v>
      </c>
      <c r="H129" s="138">
        <v>50</v>
      </c>
      <c r="I129" s="139"/>
      <c r="J129" s="140">
        <f t="shared" si="0"/>
        <v>0</v>
      </c>
      <c r="K129" s="141"/>
      <c r="L129" s="32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138</v>
      </c>
      <c r="AU129" s="146" t="s">
        <v>80</v>
      </c>
      <c r="AY129" s="17" t="s">
        <v>135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80</v>
      </c>
      <c r="BK129" s="147">
        <f t="shared" si="9"/>
        <v>0</v>
      </c>
      <c r="BL129" s="17" t="s">
        <v>188</v>
      </c>
      <c r="BM129" s="146" t="s">
        <v>1438</v>
      </c>
    </row>
    <row r="130" spans="2:65" s="1" customFormat="1" ht="24.15" customHeight="1">
      <c r="B130" s="133"/>
      <c r="C130" s="134" t="s">
        <v>176</v>
      </c>
      <c r="D130" s="134" t="s">
        <v>138</v>
      </c>
      <c r="E130" s="135" t="s">
        <v>1439</v>
      </c>
      <c r="F130" s="136" t="s">
        <v>1440</v>
      </c>
      <c r="G130" s="137" t="s">
        <v>207</v>
      </c>
      <c r="H130" s="138">
        <v>320</v>
      </c>
      <c r="I130" s="139"/>
      <c r="J130" s="140">
        <f t="shared" si="0"/>
        <v>0</v>
      </c>
      <c r="K130" s="141"/>
      <c r="L130" s="32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188</v>
      </c>
      <c r="AT130" s="146" t="s">
        <v>138</v>
      </c>
      <c r="AU130" s="146" t="s">
        <v>80</v>
      </c>
      <c r="AY130" s="17" t="s">
        <v>135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80</v>
      </c>
      <c r="BK130" s="147">
        <f t="shared" si="9"/>
        <v>0</v>
      </c>
      <c r="BL130" s="17" t="s">
        <v>188</v>
      </c>
      <c r="BM130" s="146" t="s">
        <v>1441</v>
      </c>
    </row>
    <row r="131" spans="2:65" s="1" customFormat="1" ht="24.15" customHeight="1">
      <c r="B131" s="133"/>
      <c r="C131" s="134" t="s">
        <v>190</v>
      </c>
      <c r="D131" s="134" t="s">
        <v>138</v>
      </c>
      <c r="E131" s="135" t="s">
        <v>1442</v>
      </c>
      <c r="F131" s="136" t="s">
        <v>1443</v>
      </c>
      <c r="G131" s="137" t="s">
        <v>207</v>
      </c>
      <c r="H131" s="138">
        <v>1150</v>
      </c>
      <c r="I131" s="139"/>
      <c r="J131" s="140">
        <f t="shared" si="0"/>
        <v>0</v>
      </c>
      <c r="K131" s="141"/>
      <c r="L131" s="32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138</v>
      </c>
      <c r="AU131" s="146" t="s">
        <v>80</v>
      </c>
      <c r="AY131" s="17" t="s">
        <v>135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7" t="s">
        <v>80</v>
      </c>
      <c r="BK131" s="147">
        <f t="shared" si="9"/>
        <v>0</v>
      </c>
      <c r="BL131" s="17" t="s">
        <v>188</v>
      </c>
      <c r="BM131" s="146" t="s">
        <v>1444</v>
      </c>
    </row>
    <row r="132" spans="2:65" s="1" customFormat="1" ht="24.15" customHeight="1">
      <c r="B132" s="133"/>
      <c r="C132" s="134" t="s">
        <v>180</v>
      </c>
      <c r="D132" s="134" t="s">
        <v>138</v>
      </c>
      <c r="E132" s="135" t="s">
        <v>1445</v>
      </c>
      <c r="F132" s="136" t="s">
        <v>1446</v>
      </c>
      <c r="G132" s="137" t="s">
        <v>207</v>
      </c>
      <c r="H132" s="138">
        <v>500</v>
      </c>
      <c r="I132" s="139"/>
      <c r="J132" s="140">
        <f t="shared" si="0"/>
        <v>0</v>
      </c>
      <c r="K132" s="141"/>
      <c r="L132" s="32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138</v>
      </c>
      <c r="AU132" s="146" t="s">
        <v>80</v>
      </c>
      <c r="AY132" s="17" t="s">
        <v>135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7" t="s">
        <v>80</v>
      </c>
      <c r="BK132" s="147">
        <f t="shared" si="9"/>
        <v>0</v>
      </c>
      <c r="BL132" s="17" t="s">
        <v>188</v>
      </c>
      <c r="BM132" s="146" t="s">
        <v>1447</v>
      </c>
    </row>
    <row r="133" spans="2:65" s="1" customFormat="1" ht="24.15" customHeight="1">
      <c r="B133" s="133"/>
      <c r="C133" s="134" t="s">
        <v>200</v>
      </c>
      <c r="D133" s="134" t="s">
        <v>138</v>
      </c>
      <c r="E133" s="135" t="s">
        <v>1448</v>
      </c>
      <c r="F133" s="136" t="s">
        <v>1449</v>
      </c>
      <c r="G133" s="137" t="s">
        <v>207</v>
      </c>
      <c r="H133" s="138">
        <v>75</v>
      </c>
      <c r="I133" s="139"/>
      <c r="J133" s="140">
        <f t="shared" si="0"/>
        <v>0</v>
      </c>
      <c r="K133" s="141"/>
      <c r="L133" s="32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188</v>
      </c>
      <c r="AT133" s="146" t="s">
        <v>138</v>
      </c>
      <c r="AU133" s="146" t="s">
        <v>80</v>
      </c>
      <c r="AY133" s="17" t="s">
        <v>135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7" t="s">
        <v>80</v>
      </c>
      <c r="BK133" s="147">
        <f t="shared" si="9"/>
        <v>0</v>
      </c>
      <c r="BL133" s="17" t="s">
        <v>188</v>
      </c>
      <c r="BM133" s="146" t="s">
        <v>1450</v>
      </c>
    </row>
    <row r="134" spans="2:65" s="1" customFormat="1" ht="24.15" customHeight="1">
      <c r="B134" s="133"/>
      <c r="C134" s="134" t="s">
        <v>184</v>
      </c>
      <c r="D134" s="134" t="s">
        <v>138</v>
      </c>
      <c r="E134" s="135" t="s">
        <v>1451</v>
      </c>
      <c r="F134" s="136" t="s">
        <v>1452</v>
      </c>
      <c r="G134" s="137" t="s">
        <v>207</v>
      </c>
      <c r="H134" s="138">
        <v>400</v>
      </c>
      <c r="I134" s="139"/>
      <c r="J134" s="140">
        <f t="shared" si="0"/>
        <v>0</v>
      </c>
      <c r="K134" s="141"/>
      <c r="L134" s="32"/>
      <c r="M134" s="142" t="s">
        <v>1</v>
      </c>
      <c r="N134" s="143" t="s">
        <v>38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AR134" s="146" t="s">
        <v>188</v>
      </c>
      <c r="AT134" s="146" t="s">
        <v>138</v>
      </c>
      <c r="AU134" s="146" t="s">
        <v>80</v>
      </c>
      <c r="AY134" s="17" t="s">
        <v>135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7" t="s">
        <v>80</v>
      </c>
      <c r="BK134" s="147">
        <f t="shared" si="9"/>
        <v>0</v>
      </c>
      <c r="BL134" s="17" t="s">
        <v>188</v>
      </c>
      <c r="BM134" s="146" t="s">
        <v>1453</v>
      </c>
    </row>
    <row r="135" spans="2:65" s="1" customFormat="1" ht="24.15" customHeight="1">
      <c r="B135" s="133"/>
      <c r="C135" s="134" t="s">
        <v>8</v>
      </c>
      <c r="D135" s="134" t="s">
        <v>138</v>
      </c>
      <c r="E135" s="135" t="s">
        <v>1454</v>
      </c>
      <c r="F135" s="136" t="s">
        <v>1455</v>
      </c>
      <c r="G135" s="137" t="s">
        <v>207</v>
      </c>
      <c r="H135" s="138">
        <v>75</v>
      </c>
      <c r="I135" s="139"/>
      <c r="J135" s="140">
        <f t="shared" si="0"/>
        <v>0</v>
      </c>
      <c r="K135" s="141"/>
      <c r="L135" s="32"/>
      <c r="M135" s="142" t="s">
        <v>1</v>
      </c>
      <c r="N135" s="143" t="s">
        <v>38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AR135" s="146" t="s">
        <v>188</v>
      </c>
      <c r="AT135" s="146" t="s">
        <v>138</v>
      </c>
      <c r="AU135" s="146" t="s">
        <v>80</v>
      </c>
      <c r="AY135" s="17" t="s">
        <v>135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7" t="s">
        <v>80</v>
      </c>
      <c r="BK135" s="147">
        <f t="shared" si="9"/>
        <v>0</v>
      </c>
      <c r="BL135" s="17" t="s">
        <v>188</v>
      </c>
      <c r="BM135" s="146" t="s">
        <v>1456</v>
      </c>
    </row>
    <row r="136" spans="2:65" s="1" customFormat="1" ht="33" customHeight="1">
      <c r="B136" s="133"/>
      <c r="C136" s="134" t="s">
        <v>188</v>
      </c>
      <c r="D136" s="134" t="s">
        <v>138</v>
      </c>
      <c r="E136" s="135" t="s">
        <v>1457</v>
      </c>
      <c r="F136" s="136" t="s">
        <v>1458</v>
      </c>
      <c r="G136" s="137" t="s">
        <v>207</v>
      </c>
      <c r="H136" s="138">
        <v>75</v>
      </c>
      <c r="I136" s="139"/>
      <c r="J136" s="140">
        <f t="shared" si="0"/>
        <v>0</v>
      </c>
      <c r="K136" s="141"/>
      <c r="L136" s="32"/>
      <c r="M136" s="142" t="s">
        <v>1</v>
      </c>
      <c r="N136" s="143" t="s">
        <v>38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AR136" s="146" t="s">
        <v>188</v>
      </c>
      <c r="AT136" s="146" t="s">
        <v>138</v>
      </c>
      <c r="AU136" s="146" t="s">
        <v>80</v>
      </c>
      <c r="AY136" s="17" t="s">
        <v>135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7" t="s">
        <v>80</v>
      </c>
      <c r="BK136" s="147">
        <f t="shared" si="9"/>
        <v>0</v>
      </c>
      <c r="BL136" s="17" t="s">
        <v>188</v>
      </c>
      <c r="BM136" s="146" t="s">
        <v>1459</v>
      </c>
    </row>
    <row r="137" spans="2:65" s="1" customFormat="1" ht="33" customHeight="1">
      <c r="B137" s="133"/>
      <c r="C137" s="134" t="s">
        <v>217</v>
      </c>
      <c r="D137" s="134" t="s">
        <v>138</v>
      </c>
      <c r="E137" s="135" t="s">
        <v>1460</v>
      </c>
      <c r="F137" s="136" t="s">
        <v>1461</v>
      </c>
      <c r="G137" s="137" t="s">
        <v>207</v>
      </c>
      <c r="H137" s="138">
        <v>50</v>
      </c>
      <c r="I137" s="139"/>
      <c r="J137" s="140">
        <f t="shared" si="0"/>
        <v>0</v>
      </c>
      <c r="K137" s="141"/>
      <c r="L137" s="32"/>
      <c r="M137" s="142" t="s">
        <v>1</v>
      </c>
      <c r="N137" s="143" t="s">
        <v>38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AR137" s="146" t="s">
        <v>188</v>
      </c>
      <c r="AT137" s="146" t="s">
        <v>138</v>
      </c>
      <c r="AU137" s="146" t="s">
        <v>80</v>
      </c>
      <c r="AY137" s="17" t="s">
        <v>135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7" t="s">
        <v>80</v>
      </c>
      <c r="BK137" s="147">
        <f t="shared" si="9"/>
        <v>0</v>
      </c>
      <c r="BL137" s="17" t="s">
        <v>188</v>
      </c>
      <c r="BM137" s="146" t="s">
        <v>1462</v>
      </c>
    </row>
    <row r="138" spans="2:65" s="1" customFormat="1" ht="16.5" customHeight="1">
      <c r="B138" s="133"/>
      <c r="C138" s="134" t="s">
        <v>193</v>
      </c>
      <c r="D138" s="134" t="s">
        <v>138</v>
      </c>
      <c r="E138" s="135" t="s">
        <v>1463</v>
      </c>
      <c r="F138" s="136" t="s">
        <v>1464</v>
      </c>
      <c r="G138" s="137" t="s">
        <v>207</v>
      </c>
      <c r="H138" s="138">
        <v>600</v>
      </c>
      <c r="I138" s="139"/>
      <c r="J138" s="140">
        <f t="shared" si="0"/>
        <v>0</v>
      </c>
      <c r="K138" s="141"/>
      <c r="L138" s="32"/>
      <c r="M138" s="142" t="s">
        <v>1</v>
      </c>
      <c r="N138" s="143" t="s">
        <v>38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AR138" s="146" t="s">
        <v>188</v>
      </c>
      <c r="AT138" s="146" t="s">
        <v>138</v>
      </c>
      <c r="AU138" s="146" t="s">
        <v>80</v>
      </c>
      <c r="AY138" s="17" t="s">
        <v>135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7" t="s">
        <v>80</v>
      </c>
      <c r="BK138" s="147">
        <f t="shared" si="9"/>
        <v>0</v>
      </c>
      <c r="BL138" s="17" t="s">
        <v>188</v>
      </c>
      <c r="BM138" s="146" t="s">
        <v>1465</v>
      </c>
    </row>
    <row r="139" spans="2:65" s="1" customFormat="1" ht="33" customHeight="1">
      <c r="B139" s="133"/>
      <c r="C139" s="134" t="s">
        <v>235</v>
      </c>
      <c r="D139" s="134" t="s">
        <v>138</v>
      </c>
      <c r="E139" s="135" t="s">
        <v>1466</v>
      </c>
      <c r="F139" s="136" t="s">
        <v>1467</v>
      </c>
      <c r="G139" s="137" t="s">
        <v>1091</v>
      </c>
      <c r="H139" s="138">
        <v>1</v>
      </c>
      <c r="I139" s="139"/>
      <c r="J139" s="140">
        <f t="shared" si="0"/>
        <v>0</v>
      </c>
      <c r="K139" s="141"/>
      <c r="L139" s="32"/>
      <c r="M139" s="142" t="s">
        <v>1</v>
      </c>
      <c r="N139" s="143" t="s">
        <v>38</v>
      </c>
      <c r="P139" s="144">
        <f t="shared" si="1"/>
        <v>0</v>
      </c>
      <c r="Q139" s="144">
        <v>0</v>
      </c>
      <c r="R139" s="144">
        <f t="shared" si="2"/>
        <v>0</v>
      </c>
      <c r="S139" s="144">
        <v>0</v>
      </c>
      <c r="T139" s="145">
        <f t="shared" si="3"/>
        <v>0</v>
      </c>
      <c r="AR139" s="146" t="s">
        <v>188</v>
      </c>
      <c r="AT139" s="146" t="s">
        <v>138</v>
      </c>
      <c r="AU139" s="146" t="s">
        <v>80</v>
      </c>
      <c r="AY139" s="17" t="s">
        <v>135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7" t="s">
        <v>80</v>
      </c>
      <c r="BK139" s="147">
        <f t="shared" si="9"/>
        <v>0</v>
      </c>
      <c r="BL139" s="17" t="s">
        <v>188</v>
      </c>
      <c r="BM139" s="146" t="s">
        <v>1468</v>
      </c>
    </row>
    <row r="140" spans="2:65" s="1" customFormat="1" ht="24.15" customHeight="1">
      <c r="B140" s="133"/>
      <c r="C140" s="134" t="s">
        <v>198</v>
      </c>
      <c r="D140" s="134" t="s">
        <v>138</v>
      </c>
      <c r="E140" s="135" t="s">
        <v>1469</v>
      </c>
      <c r="F140" s="136" t="s">
        <v>1470</v>
      </c>
      <c r="G140" s="137" t="s">
        <v>1091</v>
      </c>
      <c r="H140" s="138">
        <v>1</v>
      </c>
      <c r="I140" s="139"/>
      <c r="J140" s="140">
        <f t="shared" si="0"/>
        <v>0</v>
      </c>
      <c r="K140" s="141"/>
      <c r="L140" s="32"/>
      <c r="M140" s="142" t="s">
        <v>1</v>
      </c>
      <c r="N140" s="143" t="s">
        <v>38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AR140" s="146" t="s">
        <v>188</v>
      </c>
      <c r="AT140" s="146" t="s">
        <v>138</v>
      </c>
      <c r="AU140" s="146" t="s">
        <v>80</v>
      </c>
      <c r="AY140" s="17" t="s">
        <v>135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7" t="s">
        <v>80</v>
      </c>
      <c r="BK140" s="147">
        <f t="shared" si="9"/>
        <v>0</v>
      </c>
      <c r="BL140" s="17" t="s">
        <v>188</v>
      </c>
      <c r="BM140" s="146" t="s">
        <v>1471</v>
      </c>
    </row>
    <row r="141" spans="2:65" s="1" customFormat="1" ht="16.5" customHeight="1">
      <c r="B141" s="133"/>
      <c r="C141" s="134" t="s">
        <v>7</v>
      </c>
      <c r="D141" s="134" t="s">
        <v>138</v>
      </c>
      <c r="E141" s="135" t="s">
        <v>1472</v>
      </c>
      <c r="F141" s="136" t="s">
        <v>1473</v>
      </c>
      <c r="G141" s="137" t="s">
        <v>197</v>
      </c>
      <c r="H141" s="138">
        <v>1</v>
      </c>
      <c r="I141" s="139"/>
      <c r="J141" s="140">
        <f t="shared" si="0"/>
        <v>0</v>
      </c>
      <c r="K141" s="141"/>
      <c r="L141" s="32"/>
      <c r="M141" s="142" t="s">
        <v>1</v>
      </c>
      <c r="N141" s="143" t="s">
        <v>38</v>
      </c>
      <c r="P141" s="144">
        <f t="shared" si="1"/>
        <v>0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AR141" s="146" t="s">
        <v>188</v>
      </c>
      <c r="AT141" s="146" t="s">
        <v>138</v>
      </c>
      <c r="AU141" s="146" t="s">
        <v>80</v>
      </c>
      <c r="AY141" s="17" t="s">
        <v>135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7" t="s">
        <v>80</v>
      </c>
      <c r="BK141" s="147">
        <f t="shared" si="9"/>
        <v>0</v>
      </c>
      <c r="BL141" s="17" t="s">
        <v>188</v>
      </c>
      <c r="BM141" s="146" t="s">
        <v>1474</v>
      </c>
    </row>
    <row r="142" spans="2:65" s="1" customFormat="1" ht="16.5" customHeight="1">
      <c r="B142" s="133"/>
      <c r="C142" s="134" t="s">
        <v>203</v>
      </c>
      <c r="D142" s="134" t="s">
        <v>138</v>
      </c>
      <c r="E142" s="135" t="s">
        <v>1475</v>
      </c>
      <c r="F142" s="136" t="s">
        <v>1476</v>
      </c>
      <c r="G142" s="137" t="s">
        <v>197</v>
      </c>
      <c r="H142" s="138">
        <v>5</v>
      </c>
      <c r="I142" s="139"/>
      <c r="J142" s="140">
        <f t="shared" si="0"/>
        <v>0</v>
      </c>
      <c r="K142" s="141"/>
      <c r="L142" s="32"/>
      <c r="M142" s="142" t="s">
        <v>1</v>
      </c>
      <c r="N142" s="143" t="s">
        <v>38</v>
      </c>
      <c r="P142" s="144">
        <f t="shared" si="1"/>
        <v>0</v>
      </c>
      <c r="Q142" s="144">
        <v>0</v>
      </c>
      <c r="R142" s="144">
        <f t="shared" si="2"/>
        <v>0</v>
      </c>
      <c r="S142" s="144">
        <v>0</v>
      </c>
      <c r="T142" s="145">
        <f t="shared" si="3"/>
        <v>0</v>
      </c>
      <c r="AR142" s="146" t="s">
        <v>188</v>
      </c>
      <c r="AT142" s="146" t="s">
        <v>138</v>
      </c>
      <c r="AU142" s="146" t="s">
        <v>80</v>
      </c>
      <c r="AY142" s="17" t="s">
        <v>135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7" t="s">
        <v>80</v>
      </c>
      <c r="BK142" s="147">
        <f t="shared" si="9"/>
        <v>0</v>
      </c>
      <c r="BL142" s="17" t="s">
        <v>188</v>
      </c>
      <c r="BM142" s="146" t="s">
        <v>1477</v>
      </c>
    </row>
    <row r="143" spans="2:65" s="1" customFormat="1" ht="16.5" customHeight="1">
      <c r="B143" s="133"/>
      <c r="C143" s="134" t="s">
        <v>251</v>
      </c>
      <c r="D143" s="134" t="s">
        <v>138</v>
      </c>
      <c r="E143" s="135" t="s">
        <v>1478</v>
      </c>
      <c r="F143" s="136" t="s">
        <v>1479</v>
      </c>
      <c r="G143" s="137" t="s">
        <v>197</v>
      </c>
      <c r="H143" s="138">
        <v>38</v>
      </c>
      <c r="I143" s="139"/>
      <c r="J143" s="140">
        <f t="shared" si="0"/>
        <v>0</v>
      </c>
      <c r="K143" s="141"/>
      <c r="L143" s="32"/>
      <c r="M143" s="142" t="s">
        <v>1</v>
      </c>
      <c r="N143" s="143" t="s">
        <v>38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188</v>
      </c>
      <c r="AT143" s="146" t="s">
        <v>138</v>
      </c>
      <c r="AU143" s="146" t="s">
        <v>80</v>
      </c>
      <c r="AY143" s="17" t="s">
        <v>135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7" t="s">
        <v>80</v>
      </c>
      <c r="BK143" s="147">
        <f t="shared" si="9"/>
        <v>0</v>
      </c>
      <c r="BL143" s="17" t="s">
        <v>188</v>
      </c>
      <c r="BM143" s="146" t="s">
        <v>1480</v>
      </c>
    </row>
    <row r="144" spans="2:65" s="1" customFormat="1" ht="37.799999999999997" customHeight="1">
      <c r="B144" s="133"/>
      <c r="C144" s="134" t="s">
        <v>216</v>
      </c>
      <c r="D144" s="134" t="s">
        <v>138</v>
      </c>
      <c r="E144" s="135" t="s">
        <v>1481</v>
      </c>
      <c r="F144" s="136" t="s">
        <v>1482</v>
      </c>
      <c r="G144" s="137" t="s">
        <v>197</v>
      </c>
      <c r="H144" s="138">
        <v>100</v>
      </c>
      <c r="I144" s="139"/>
      <c r="J144" s="140">
        <f t="shared" si="0"/>
        <v>0</v>
      </c>
      <c r="K144" s="141"/>
      <c r="L144" s="32"/>
      <c r="M144" s="142" t="s">
        <v>1</v>
      </c>
      <c r="N144" s="143" t="s">
        <v>38</v>
      </c>
      <c r="P144" s="144">
        <f t="shared" si="1"/>
        <v>0</v>
      </c>
      <c r="Q144" s="144">
        <v>0</v>
      </c>
      <c r="R144" s="144">
        <f t="shared" si="2"/>
        <v>0</v>
      </c>
      <c r="S144" s="144">
        <v>0</v>
      </c>
      <c r="T144" s="145">
        <f t="shared" si="3"/>
        <v>0</v>
      </c>
      <c r="AR144" s="146" t="s">
        <v>188</v>
      </c>
      <c r="AT144" s="146" t="s">
        <v>138</v>
      </c>
      <c r="AU144" s="146" t="s">
        <v>80</v>
      </c>
      <c r="AY144" s="17" t="s">
        <v>135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7" t="s">
        <v>80</v>
      </c>
      <c r="BK144" s="147">
        <f t="shared" si="9"/>
        <v>0</v>
      </c>
      <c r="BL144" s="17" t="s">
        <v>188</v>
      </c>
      <c r="BM144" s="146" t="s">
        <v>1483</v>
      </c>
    </row>
    <row r="145" spans="2:65" s="1" customFormat="1" ht="37.799999999999997" customHeight="1">
      <c r="B145" s="133"/>
      <c r="C145" s="134" t="s">
        <v>260</v>
      </c>
      <c r="D145" s="134" t="s">
        <v>138</v>
      </c>
      <c r="E145" s="135" t="s">
        <v>1484</v>
      </c>
      <c r="F145" s="136" t="s">
        <v>1485</v>
      </c>
      <c r="G145" s="137" t="s">
        <v>1091</v>
      </c>
      <c r="H145" s="138">
        <v>1</v>
      </c>
      <c r="I145" s="139"/>
      <c r="J145" s="140">
        <f t="shared" si="0"/>
        <v>0</v>
      </c>
      <c r="K145" s="141"/>
      <c r="L145" s="32"/>
      <c r="M145" s="142" t="s">
        <v>1</v>
      </c>
      <c r="N145" s="143" t="s">
        <v>38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188</v>
      </c>
      <c r="AT145" s="146" t="s">
        <v>138</v>
      </c>
      <c r="AU145" s="146" t="s">
        <v>80</v>
      </c>
      <c r="AY145" s="17" t="s">
        <v>135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7" t="s">
        <v>80</v>
      </c>
      <c r="BK145" s="147">
        <f t="shared" si="9"/>
        <v>0</v>
      </c>
      <c r="BL145" s="17" t="s">
        <v>188</v>
      </c>
      <c r="BM145" s="146" t="s">
        <v>1486</v>
      </c>
    </row>
    <row r="146" spans="2:65" s="1" customFormat="1" ht="16.5" customHeight="1">
      <c r="B146" s="133"/>
      <c r="C146" s="134" t="s">
        <v>220</v>
      </c>
      <c r="D146" s="134" t="s">
        <v>138</v>
      </c>
      <c r="E146" s="135" t="s">
        <v>1487</v>
      </c>
      <c r="F146" s="136" t="s">
        <v>1488</v>
      </c>
      <c r="G146" s="137" t="s">
        <v>207</v>
      </c>
      <c r="H146" s="138">
        <v>60</v>
      </c>
      <c r="I146" s="139"/>
      <c r="J146" s="140">
        <f t="shared" si="0"/>
        <v>0</v>
      </c>
      <c r="K146" s="141"/>
      <c r="L146" s="32"/>
      <c r="M146" s="142" t="s">
        <v>1</v>
      </c>
      <c r="N146" s="143" t="s">
        <v>38</v>
      </c>
      <c r="P146" s="144">
        <f t="shared" si="1"/>
        <v>0</v>
      </c>
      <c r="Q146" s="144">
        <v>0</v>
      </c>
      <c r="R146" s="144">
        <f t="shared" si="2"/>
        <v>0</v>
      </c>
      <c r="S146" s="144">
        <v>0</v>
      </c>
      <c r="T146" s="145">
        <f t="shared" si="3"/>
        <v>0</v>
      </c>
      <c r="AR146" s="146" t="s">
        <v>188</v>
      </c>
      <c r="AT146" s="146" t="s">
        <v>138</v>
      </c>
      <c r="AU146" s="146" t="s">
        <v>80</v>
      </c>
      <c r="AY146" s="17" t="s">
        <v>135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7" t="s">
        <v>80</v>
      </c>
      <c r="BK146" s="147">
        <f t="shared" si="9"/>
        <v>0</v>
      </c>
      <c r="BL146" s="17" t="s">
        <v>188</v>
      </c>
      <c r="BM146" s="146" t="s">
        <v>1489</v>
      </c>
    </row>
    <row r="147" spans="2:65" s="1" customFormat="1" ht="16.5" customHeight="1">
      <c r="B147" s="133"/>
      <c r="C147" s="134" t="s">
        <v>276</v>
      </c>
      <c r="D147" s="134" t="s">
        <v>138</v>
      </c>
      <c r="E147" s="135" t="s">
        <v>1490</v>
      </c>
      <c r="F147" s="136" t="s">
        <v>1491</v>
      </c>
      <c r="G147" s="137" t="s">
        <v>197</v>
      </c>
      <c r="H147" s="138">
        <v>11</v>
      </c>
      <c r="I147" s="139"/>
      <c r="J147" s="140">
        <f t="shared" si="0"/>
        <v>0</v>
      </c>
      <c r="K147" s="141"/>
      <c r="L147" s="32"/>
      <c r="M147" s="142" t="s">
        <v>1</v>
      </c>
      <c r="N147" s="143" t="s">
        <v>38</v>
      </c>
      <c r="P147" s="144">
        <f t="shared" si="1"/>
        <v>0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AR147" s="146" t="s">
        <v>188</v>
      </c>
      <c r="AT147" s="146" t="s">
        <v>138</v>
      </c>
      <c r="AU147" s="146" t="s">
        <v>80</v>
      </c>
      <c r="AY147" s="17" t="s">
        <v>135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7" t="s">
        <v>80</v>
      </c>
      <c r="BK147" s="147">
        <f t="shared" si="9"/>
        <v>0</v>
      </c>
      <c r="BL147" s="17" t="s">
        <v>188</v>
      </c>
      <c r="BM147" s="146" t="s">
        <v>1492</v>
      </c>
    </row>
    <row r="148" spans="2:65" s="1" customFormat="1" ht="21.75" customHeight="1">
      <c r="B148" s="133"/>
      <c r="C148" s="134" t="s">
        <v>224</v>
      </c>
      <c r="D148" s="134" t="s">
        <v>138</v>
      </c>
      <c r="E148" s="135" t="s">
        <v>1493</v>
      </c>
      <c r="F148" s="136" t="s">
        <v>1494</v>
      </c>
      <c r="G148" s="137" t="s">
        <v>197</v>
      </c>
      <c r="H148" s="138">
        <v>15</v>
      </c>
      <c r="I148" s="139"/>
      <c r="J148" s="140">
        <f t="shared" si="0"/>
        <v>0</v>
      </c>
      <c r="K148" s="141"/>
      <c r="L148" s="32"/>
      <c r="M148" s="142" t="s">
        <v>1</v>
      </c>
      <c r="N148" s="143" t="s">
        <v>38</v>
      </c>
      <c r="P148" s="144">
        <f t="shared" si="1"/>
        <v>0</v>
      </c>
      <c r="Q148" s="144">
        <v>0</v>
      </c>
      <c r="R148" s="144">
        <f t="shared" si="2"/>
        <v>0</v>
      </c>
      <c r="S148" s="144">
        <v>0</v>
      </c>
      <c r="T148" s="145">
        <f t="shared" si="3"/>
        <v>0</v>
      </c>
      <c r="AR148" s="146" t="s">
        <v>188</v>
      </c>
      <c r="AT148" s="146" t="s">
        <v>138</v>
      </c>
      <c r="AU148" s="146" t="s">
        <v>80</v>
      </c>
      <c r="AY148" s="17" t="s">
        <v>135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7" t="s">
        <v>80</v>
      </c>
      <c r="BK148" s="147">
        <f t="shared" si="9"/>
        <v>0</v>
      </c>
      <c r="BL148" s="17" t="s">
        <v>188</v>
      </c>
      <c r="BM148" s="146" t="s">
        <v>1495</v>
      </c>
    </row>
    <row r="149" spans="2:65" s="1" customFormat="1" ht="21.75" customHeight="1">
      <c r="B149" s="133"/>
      <c r="C149" s="134" t="s">
        <v>285</v>
      </c>
      <c r="D149" s="134" t="s">
        <v>138</v>
      </c>
      <c r="E149" s="135" t="s">
        <v>1496</v>
      </c>
      <c r="F149" s="136" t="s">
        <v>1497</v>
      </c>
      <c r="G149" s="137" t="s">
        <v>197</v>
      </c>
      <c r="H149" s="138">
        <v>1</v>
      </c>
      <c r="I149" s="139"/>
      <c r="J149" s="140">
        <f t="shared" si="0"/>
        <v>0</v>
      </c>
      <c r="K149" s="141"/>
      <c r="L149" s="32"/>
      <c r="M149" s="142" t="s">
        <v>1</v>
      </c>
      <c r="N149" s="143" t="s">
        <v>38</v>
      </c>
      <c r="P149" s="144">
        <f t="shared" si="1"/>
        <v>0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AR149" s="146" t="s">
        <v>188</v>
      </c>
      <c r="AT149" s="146" t="s">
        <v>138</v>
      </c>
      <c r="AU149" s="146" t="s">
        <v>80</v>
      </c>
      <c r="AY149" s="17" t="s">
        <v>135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7" t="s">
        <v>80</v>
      </c>
      <c r="BK149" s="147">
        <f t="shared" si="9"/>
        <v>0</v>
      </c>
      <c r="BL149" s="17" t="s">
        <v>188</v>
      </c>
      <c r="BM149" s="146" t="s">
        <v>1498</v>
      </c>
    </row>
    <row r="150" spans="2:65" s="1" customFormat="1" ht="21.75" customHeight="1">
      <c r="B150" s="133"/>
      <c r="C150" s="134" t="s">
        <v>290</v>
      </c>
      <c r="D150" s="134" t="s">
        <v>138</v>
      </c>
      <c r="E150" s="135" t="s">
        <v>1499</v>
      </c>
      <c r="F150" s="136" t="s">
        <v>1500</v>
      </c>
      <c r="G150" s="137" t="s">
        <v>197</v>
      </c>
      <c r="H150" s="138">
        <v>6</v>
      </c>
      <c r="I150" s="139"/>
      <c r="J150" s="140">
        <f t="shared" si="0"/>
        <v>0</v>
      </c>
      <c r="K150" s="141"/>
      <c r="L150" s="32"/>
      <c r="M150" s="142" t="s">
        <v>1</v>
      </c>
      <c r="N150" s="143" t="s">
        <v>38</v>
      </c>
      <c r="P150" s="144">
        <f t="shared" si="1"/>
        <v>0</v>
      </c>
      <c r="Q150" s="144">
        <v>0</v>
      </c>
      <c r="R150" s="144">
        <f t="shared" si="2"/>
        <v>0</v>
      </c>
      <c r="S150" s="144">
        <v>0</v>
      </c>
      <c r="T150" s="145">
        <f t="shared" si="3"/>
        <v>0</v>
      </c>
      <c r="AR150" s="146" t="s">
        <v>188</v>
      </c>
      <c r="AT150" s="146" t="s">
        <v>138</v>
      </c>
      <c r="AU150" s="146" t="s">
        <v>80</v>
      </c>
      <c r="AY150" s="17" t="s">
        <v>135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7" t="s">
        <v>80</v>
      </c>
      <c r="BK150" s="147">
        <f t="shared" si="9"/>
        <v>0</v>
      </c>
      <c r="BL150" s="17" t="s">
        <v>188</v>
      </c>
      <c r="BM150" s="146" t="s">
        <v>1501</v>
      </c>
    </row>
    <row r="151" spans="2:65" s="1" customFormat="1" ht="16.5" customHeight="1">
      <c r="B151" s="133"/>
      <c r="C151" s="134" t="s">
        <v>297</v>
      </c>
      <c r="D151" s="134" t="s">
        <v>138</v>
      </c>
      <c r="E151" s="135" t="s">
        <v>1502</v>
      </c>
      <c r="F151" s="136" t="s">
        <v>1503</v>
      </c>
      <c r="G151" s="137" t="s">
        <v>197</v>
      </c>
      <c r="H151" s="138">
        <v>6</v>
      </c>
      <c r="I151" s="139"/>
      <c r="J151" s="140">
        <f t="shared" si="0"/>
        <v>0</v>
      </c>
      <c r="K151" s="141"/>
      <c r="L151" s="32"/>
      <c r="M151" s="142" t="s">
        <v>1</v>
      </c>
      <c r="N151" s="143" t="s">
        <v>38</v>
      </c>
      <c r="P151" s="144">
        <f t="shared" si="1"/>
        <v>0</v>
      </c>
      <c r="Q151" s="144">
        <v>0</v>
      </c>
      <c r="R151" s="144">
        <f t="shared" si="2"/>
        <v>0</v>
      </c>
      <c r="S151" s="144">
        <v>0</v>
      </c>
      <c r="T151" s="145">
        <f t="shared" si="3"/>
        <v>0</v>
      </c>
      <c r="AR151" s="146" t="s">
        <v>188</v>
      </c>
      <c r="AT151" s="146" t="s">
        <v>138</v>
      </c>
      <c r="AU151" s="146" t="s">
        <v>80</v>
      </c>
      <c r="AY151" s="17" t="s">
        <v>135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7" t="s">
        <v>80</v>
      </c>
      <c r="BK151" s="147">
        <f t="shared" si="9"/>
        <v>0</v>
      </c>
      <c r="BL151" s="17" t="s">
        <v>188</v>
      </c>
      <c r="BM151" s="146" t="s">
        <v>1504</v>
      </c>
    </row>
    <row r="152" spans="2:65" s="1" customFormat="1" ht="24.15" customHeight="1">
      <c r="B152" s="133"/>
      <c r="C152" s="134" t="s">
        <v>245</v>
      </c>
      <c r="D152" s="134" t="s">
        <v>138</v>
      </c>
      <c r="E152" s="135" t="s">
        <v>1505</v>
      </c>
      <c r="F152" s="136" t="s">
        <v>1506</v>
      </c>
      <c r="G152" s="137" t="s">
        <v>197</v>
      </c>
      <c r="H152" s="138">
        <v>6</v>
      </c>
      <c r="I152" s="139"/>
      <c r="J152" s="140">
        <f t="shared" si="0"/>
        <v>0</v>
      </c>
      <c r="K152" s="141"/>
      <c r="L152" s="32"/>
      <c r="M152" s="142" t="s">
        <v>1</v>
      </c>
      <c r="N152" s="143" t="s">
        <v>38</v>
      </c>
      <c r="P152" s="144">
        <f t="shared" si="1"/>
        <v>0</v>
      </c>
      <c r="Q152" s="144">
        <v>0</v>
      </c>
      <c r="R152" s="144">
        <f t="shared" si="2"/>
        <v>0</v>
      </c>
      <c r="S152" s="144">
        <v>0</v>
      </c>
      <c r="T152" s="145">
        <f t="shared" si="3"/>
        <v>0</v>
      </c>
      <c r="AR152" s="146" t="s">
        <v>188</v>
      </c>
      <c r="AT152" s="146" t="s">
        <v>138</v>
      </c>
      <c r="AU152" s="146" t="s">
        <v>80</v>
      </c>
      <c r="AY152" s="17" t="s">
        <v>135</v>
      </c>
      <c r="BE152" s="147">
        <f t="shared" si="4"/>
        <v>0</v>
      </c>
      <c r="BF152" s="147">
        <f t="shared" si="5"/>
        <v>0</v>
      </c>
      <c r="BG152" s="147">
        <f t="shared" si="6"/>
        <v>0</v>
      </c>
      <c r="BH152" s="147">
        <f t="shared" si="7"/>
        <v>0</v>
      </c>
      <c r="BI152" s="147">
        <f t="shared" si="8"/>
        <v>0</v>
      </c>
      <c r="BJ152" s="17" t="s">
        <v>80</v>
      </c>
      <c r="BK152" s="147">
        <f t="shared" si="9"/>
        <v>0</v>
      </c>
      <c r="BL152" s="17" t="s">
        <v>188</v>
      </c>
      <c r="BM152" s="146" t="s">
        <v>1507</v>
      </c>
    </row>
    <row r="153" spans="2:65" s="1" customFormat="1" ht="16.5" customHeight="1">
      <c r="B153" s="133"/>
      <c r="C153" s="134" t="s">
        <v>477</v>
      </c>
      <c r="D153" s="134" t="s">
        <v>138</v>
      </c>
      <c r="E153" s="135" t="s">
        <v>1508</v>
      </c>
      <c r="F153" s="136" t="s">
        <v>1509</v>
      </c>
      <c r="G153" s="137" t="s">
        <v>197</v>
      </c>
      <c r="H153" s="138">
        <v>1</v>
      </c>
      <c r="I153" s="139"/>
      <c r="J153" s="140">
        <f t="shared" si="0"/>
        <v>0</v>
      </c>
      <c r="K153" s="141"/>
      <c r="L153" s="32"/>
      <c r="M153" s="142" t="s">
        <v>1</v>
      </c>
      <c r="N153" s="143" t="s">
        <v>38</v>
      </c>
      <c r="P153" s="144">
        <f t="shared" si="1"/>
        <v>0</v>
      </c>
      <c r="Q153" s="144">
        <v>0</v>
      </c>
      <c r="R153" s="144">
        <f t="shared" si="2"/>
        <v>0</v>
      </c>
      <c r="S153" s="144">
        <v>0</v>
      </c>
      <c r="T153" s="145">
        <f t="shared" si="3"/>
        <v>0</v>
      </c>
      <c r="AR153" s="146" t="s">
        <v>188</v>
      </c>
      <c r="AT153" s="146" t="s">
        <v>138</v>
      </c>
      <c r="AU153" s="146" t="s">
        <v>80</v>
      </c>
      <c r="AY153" s="17" t="s">
        <v>135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7" t="s">
        <v>80</v>
      </c>
      <c r="BK153" s="147">
        <f t="shared" si="9"/>
        <v>0</v>
      </c>
      <c r="BL153" s="17" t="s">
        <v>188</v>
      </c>
      <c r="BM153" s="146" t="s">
        <v>1510</v>
      </c>
    </row>
    <row r="154" spans="2:65" s="1" customFormat="1" ht="16.5" customHeight="1">
      <c r="B154" s="133"/>
      <c r="C154" s="134" t="s">
        <v>483</v>
      </c>
      <c r="D154" s="134" t="s">
        <v>138</v>
      </c>
      <c r="E154" s="135" t="s">
        <v>1511</v>
      </c>
      <c r="F154" s="136" t="s">
        <v>1512</v>
      </c>
      <c r="G154" s="137" t="s">
        <v>197</v>
      </c>
      <c r="H154" s="138">
        <v>1</v>
      </c>
      <c r="I154" s="139"/>
      <c r="J154" s="140">
        <f t="shared" si="0"/>
        <v>0</v>
      </c>
      <c r="K154" s="141"/>
      <c r="L154" s="32"/>
      <c r="M154" s="142" t="s">
        <v>1</v>
      </c>
      <c r="N154" s="143" t="s">
        <v>38</v>
      </c>
      <c r="P154" s="144">
        <f t="shared" si="1"/>
        <v>0</v>
      </c>
      <c r="Q154" s="144">
        <v>0</v>
      </c>
      <c r="R154" s="144">
        <f t="shared" si="2"/>
        <v>0</v>
      </c>
      <c r="S154" s="144">
        <v>0</v>
      </c>
      <c r="T154" s="145">
        <f t="shared" si="3"/>
        <v>0</v>
      </c>
      <c r="AR154" s="146" t="s">
        <v>188</v>
      </c>
      <c r="AT154" s="146" t="s">
        <v>138</v>
      </c>
      <c r="AU154" s="146" t="s">
        <v>80</v>
      </c>
      <c r="AY154" s="17" t="s">
        <v>135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7" t="s">
        <v>80</v>
      </c>
      <c r="BK154" s="147">
        <f t="shared" si="9"/>
        <v>0</v>
      </c>
      <c r="BL154" s="17" t="s">
        <v>188</v>
      </c>
      <c r="BM154" s="146" t="s">
        <v>1513</v>
      </c>
    </row>
    <row r="155" spans="2:65" s="1" customFormat="1" ht="44.25" customHeight="1">
      <c r="B155" s="133"/>
      <c r="C155" s="134" t="s">
        <v>487</v>
      </c>
      <c r="D155" s="134" t="s">
        <v>138</v>
      </c>
      <c r="E155" s="135" t="s">
        <v>1514</v>
      </c>
      <c r="F155" s="136" t="s">
        <v>1515</v>
      </c>
      <c r="G155" s="137" t="s">
        <v>197</v>
      </c>
      <c r="H155" s="138">
        <v>50</v>
      </c>
      <c r="I155" s="139"/>
      <c r="J155" s="140">
        <f t="shared" si="0"/>
        <v>0</v>
      </c>
      <c r="K155" s="141"/>
      <c r="L155" s="32"/>
      <c r="M155" s="142" t="s">
        <v>1</v>
      </c>
      <c r="N155" s="143" t="s">
        <v>38</v>
      </c>
      <c r="P155" s="144">
        <f t="shared" si="1"/>
        <v>0</v>
      </c>
      <c r="Q155" s="144">
        <v>0</v>
      </c>
      <c r="R155" s="144">
        <f t="shared" si="2"/>
        <v>0</v>
      </c>
      <c r="S155" s="144">
        <v>0</v>
      </c>
      <c r="T155" s="145">
        <f t="shared" si="3"/>
        <v>0</v>
      </c>
      <c r="AR155" s="146" t="s">
        <v>188</v>
      </c>
      <c r="AT155" s="146" t="s">
        <v>138</v>
      </c>
      <c r="AU155" s="146" t="s">
        <v>80</v>
      </c>
      <c r="AY155" s="17" t="s">
        <v>135</v>
      </c>
      <c r="BE155" s="147">
        <f t="shared" si="4"/>
        <v>0</v>
      </c>
      <c r="BF155" s="147">
        <f t="shared" si="5"/>
        <v>0</v>
      </c>
      <c r="BG155" s="147">
        <f t="shared" si="6"/>
        <v>0</v>
      </c>
      <c r="BH155" s="147">
        <f t="shared" si="7"/>
        <v>0</v>
      </c>
      <c r="BI155" s="147">
        <f t="shared" si="8"/>
        <v>0</v>
      </c>
      <c r="BJ155" s="17" t="s">
        <v>80</v>
      </c>
      <c r="BK155" s="147">
        <f t="shared" si="9"/>
        <v>0</v>
      </c>
      <c r="BL155" s="17" t="s">
        <v>188</v>
      </c>
      <c r="BM155" s="146" t="s">
        <v>1516</v>
      </c>
    </row>
    <row r="156" spans="2:65" s="1" customFormat="1" ht="16.5" customHeight="1">
      <c r="B156" s="133"/>
      <c r="C156" s="134" t="s">
        <v>254</v>
      </c>
      <c r="D156" s="134" t="s">
        <v>138</v>
      </c>
      <c r="E156" s="135" t="s">
        <v>1517</v>
      </c>
      <c r="F156" s="136" t="s">
        <v>1518</v>
      </c>
      <c r="G156" s="137" t="s">
        <v>197</v>
      </c>
      <c r="H156" s="138">
        <v>3</v>
      </c>
      <c r="I156" s="139"/>
      <c r="J156" s="140">
        <f t="shared" si="0"/>
        <v>0</v>
      </c>
      <c r="K156" s="141"/>
      <c r="L156" s="32"/>
      <c r="M156" s="142" t="s">
        <v>1</v>
      </c>
      <c r="N156" s="143" t="s">
        <v>38</v>
      </c>
      <c r="P156" s="144">
        <f t="shared" si="1"/>
        <v>0</v>
      </c>
      <c r="Q156" s="144">
        <v>0</v>
      </c>
      <c r="R156" s="144">
        <f t="shared" si="2"/>
        <v>0</v>
      </c>
      <c r="S156" s="144">
        <v>0</v>
      </c>
      <c r="T156" s="145">
        <f t="shared" si="3"/>
        <v>0</v>
      </c>
      <c r="AR156" s="146" t="s">
        <v>188</v>
      </c>
      <c r="AT156" s="146" t="s">
        <v>138</v>
      </c>
      <c r="AU156" s="146" t="s">
        <v>80</v>
      </c>
      <c r="AY156" s="17" t="s">
        <v>135</v>
      </c>
      <c r="BE156" s="147">
        <f t="shared" si="4"/>
        <v>0</v>
      </c>
      <c r="BF156" s="147">
        <f t="shared" si="5"/>
        <v>0</v>
      </c>
      <c r="BG156" s="147">
        <f t="shared" si="6"/>
        <v>0</v>
      </c>
      <c r="BH156" s="147">
        <f t="shared" si="7"/>
        <v>0</v>
      </c>
      <c r="BI156" s="147">
        <f t="shared" si="8"/>
        <v>0</v>
      </c>
      <c r="BJ156" s="17" t="s">
        <v>80</v>
      </c>
      <c r="BK156" s="147">
        <f t="shared" si="9"/>
        <v>0</v>
      </c>
      <c r="BL156" s="17" t="s">
        <v>188</v>
      </c>
      <c r="BM156" s="146" t="s">
        <v>1519</v>
      </c>
    </row>
    <row r="157" spans="2:65" s="1" customFormat="1" ht="55.5" customHeight="1">
      <c r="B157" s="133"/>
      <c r="C157" s="134" t="s">
        <v>497</v>
      </c>
      <c r="D157" s="134" t="s">
        <v>138</v>
      </c>
      <c r="E157" s="135" t="s">
        <v>1520</v>
      </c>
      <c r="F157" s="136" t="s">
        <v>1521</v>
      </c>
      <c r="G157" s="137" t="s">
        <v>207</v>
      </c>
      <c r="H157" s="138">
        <v>100</v>
      </c>
      <c r="I157" s="139"/>
      <c r="J157" s="140">
        <f t="shared" si="0"/>
        <v>0</v>
      </c>
      <c r="K157" s="141"/>
      <c r="L157" s="32"/>
      <c r="M157" s="142" t="s">
        <v>1</v>
      </c>
      <c r="N157" s="143" t="s">
        <v>38</v>
      </c>
      <c r="P157" s="144">
        <f t="shared" si="1"/>
        <v>0</v>
      </c>
      <c r="Q157" s="144">
        <v>0</v>
      </c>
      <c r="R157" s="144">
        <f t="shared" si="2"/>
        <v>0</v>
      </c>
      <c r="S157" s="144">
        <v>0</v>
      </c>
      <c r="T157" s="145">
        <f t="shared" si="3"/>
        <v>0</v>
      </c>
      <c r="AR157" s="146" t="s">
        <v>188</v>
      </c>
      <c r="AT157" s="146" t="s">
        <v>138</v>
      </c>
      <c r="AU157" s="146" t="s">
        <v>80</v>
      </c>
      <c r="AY157" s="17" t="s">
        <v>135</v>
      </c>
      <c r="BE157" s="147">
        <f t="shared" si="4"/>
        <v>0</v>
      </c>
      <c r="BF157" s="147">
        <f t="shared" si="5"/>
        <v>0</v>
      </c>
      <c r="BG157" s="147">
        <f t="shared" si="6"/>
        <v>0</v>
      </c>
      <c r="BH157" s="147">
        <f t="shared" si="7"/>
        <v>0</v>
      </c>
      <c r="BI157" s="147">
        <f t="shared" si="8"/>
        <v>0</v>
      </c>
      <c r="BJ157" s="17" t="s">
        <v>80</v>
      </c>
      <c r="BK157" s="147">
        <f t="shared" si="9"/>
        <v>0</v>
      </c>
      <c r="BL157" s="17" t="s">
        <v>188</v>
      </c>
      <c r="BM157" s="146" t="s">
        <v>1522</v>
      </c>
    </row>
    <row r="158" spans="2:65" s="1" customFormat="1" ht="44.25" customHeight="1">
      <c r="B158" s="133"/>
      <c r="C158" s="134" t="s">
        <v>258</v>
      </c>
      <c r="D158" s="134" t="s">
        <v>138</v>
      </c>
      <c r="E158" s="135" t="s">
        <v>1523</v>
      </c>
      <c r="F158" s="136" t="s">
        <v>1524</v>
      </c>
      <c r="G158" s="137" t="s">
        <v>207</v>
      </c>
      <c r="H158" s="138">
        <v>100</v>
      </c>
      <c r="I158" s="139"/>
      <c r="J158" s="140">
        <f t="shared" si="0"/>
        <v>0</v>
      </c>
      <c r="K158" s="141"/>
      <c r="L158" s="32"/>
      <c r="M158" s="142" t="s">
        <v>1</v>
      </c>
      <c r="N158" s="143" t="s">
        <v>38</v>
      </c>
      <c r="P158" s="144">
        <f t="shared" si="1"/>
        <v>0</v>
      </c>
      <c r="Q158" s="144">
        <v>0</v>
      </c>
      <c r="R158" s="144">
        <f t="shared" si="2"/>
        <v>0</v>
      </c>
      <c r="S158" s="144">
        <v>0</v>
      </c>
      <c r="T158" s="145">
        <f t="shared" si="3"/>
        <v>0</v>
      </c>
      <c r="AR158" s="146" t="s">
        <v>188</v>
      </c>
      <c r="AT158" s="146" t="s">
        <v>138</v>
      </c>
      <c r="AU158" s="146" t="s">
        <v>80</v>
      </c>
      <c r="AY158" s="17" t="s">
        <v>135</v>
      </c>
      <c r="BE158" s="147">
        <f t="shared" si="4"/>
        <v>0</v>
      </c>
      <c r="BF158" s="147">
        <f t="shared" si="5"/>
        <v>0</v>
      </c>
      <c r="BG158" s="147">
        <f t="shared" si="6"/>
        <v>0</v>
      </c>
      <c r="BH158" s="147">
        <f t="shared" si="7"/>
        <v>0</v>
      </c>
      <c r="BI158" s="147">
        <f t="shared" si="8"/>
        <v>0</v>
      </c>
      <c r="BJ158" s="17" t="s">
        <v>80</v>
      </c>
      <c r="BK158" s="147">
        <f t="shared" si="9"/>
        <v>0</v>
      </c>
      <c r="BL158" s="17" t="s">
        <v>188</v>
      </c>
      <c r="BM158" s="146" t="s">
        <v>1525</v>
      </c>
    </row>
    <row r="159" spans="2:65" s="1" customFormat="1" ht="16.5" customHeight="1">
      <c r="B159" s="133"/>
      <c r="C159" s="134" t="s">
        <v>510</v>
      </c>
      <c r="D159" s="134" t="s">
        <v>138</v>
      </c>
      <c r="E159" s="135" t="s">
        <v>1526</v>
      </c>
      <c r="F159" s="136" t="s">
        <v>1527</v>
      </c>
      <c r="G159" s="137" t="s">
        <v>1098</v>
      </c>
      <c r="H159" s="138">
        <v>177.5</v>
      </c>
      <c r="I159" s="139"/>
      <c r="J159" s="140">
        <f t="shared" si="0"/>
        <v>0</v>
      </c>
      <c r="K159" s="141"/>
      <c r="L159" s="32"/>
      <c r="M159" s="142" t="s">
        <v>1</v>
      </c>
      <c r="N159" s="143" t="s">
        <v>38</v>
      </c>
      <c r="P159" s="144">
        <f t="shared" si="1"/>
        <v>0</v>
      </c>
      <c r="Q159" s="144">
        <v>0</v>
      </c>
      <c r="R159" s="144">
        <f t="shared" si="2"/>
        <v>0</v>
      </c>
      <c r="S159" s="144">
        <v>0</v>
      </c>
      <c r="T159" s="145">
        <f t="shared" si="3"/>
        <v>0</v>
      </c>
      <c r="AR159" s="146" t="s">
        <v>188</v>
      </c>
      <c r="AT159" s="146" t="s">
        <v>138</v>
      </c>
      <c r="AU159" s="146" t="s">
        <v>80</v>
      </c>
      <c r="AY159" s="17" t="s">
        <v>135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7" t="s">
        <v>80</v>
      </c>
      <c r="BK159" s="147">
        <f t="shared" si="9"/>
        <v>0</v>
      </c>
      <c r="BL159" s="17" t="s">
        <v>188</v>
      </c>
      <c r="BM159" s="146" t="s">
        <v>1528</v>
      </c>
    </row>
    <row r="160" spans="2:65" s="1" customFormat="1" ht="16.5" customHeight="1">
      <c r="B160" s="133"/>
      <c r="C160" s="134" t="s">
        <v>263</v>
      </c>
      <c r="D160" s="134" t="s">
        <v>138</v>
      </c>
      <c r="E160" s="135" t="s">
        <v>1529</v>
      </c>
      <c r="F160" s="136" t="s">
        <v>1530</v>
      </c>
      <c r="G160" s="137" t="s">
        <v>865</v>
      </c>
      <c r="H160" s="138">
        <v>1</v>
      </c>
      <c r="I160" s="139"/>
      <c r="J160" s="140">
        <f t="shared" si="0"/>
        <v>0</v>
      </c>
      <c r="K160" s="141"/>
      <c r="L160" s="32"/>
      <c r="M160" s="142" t="s">
        <v>1</v>
      </c>
      <c r="N160" s="143" t="s">
        <v>38</v>
      </c>
      <c r="P160" s="144">
        <f t="shared" si="1"/>
        <v>0</v>
      </c>
      <c r="Q160" s="144">
        <v>0</v>
      </c>
      <c r="R160" s="144">
        <f t="shared" si="2"/>
        <v>0</v>
      </c>
      <c r="S160" s="144">
        <v>0</v>
      </c>
      <c r="T160" s="145">
        <f t="shared" si="3"/>
        <v>0</v>
      </c>
      <c r="AR160" s="146" t="s">
        <v>188</v>
      </c>
      <c r="AT160" s="146" t="s">
        <v>138</v>
      </c>
      <c r="AU160" s="146" t="s">
        <v>80</v>
      </c>
      <c r="AY160" s="17" t="s">
        <v>135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7" t="s">
        <v>80</v>
      </c>
      <c r="BK160" s="147">
        <f t="shared" si="9"/>
        <v>0</v>
      </c>
      <c r="BL160" s="17" t="s">
        <v>188</v>
      </c>
      <c r="BM160" s="146" t="s">
        <v>1531</v>
      </c>
    </row>
    <row r="161" spans="2:65" s="1" customFormat="1" ht="33" customHeight="1">
      <c r="B161" s="133"/>
      <c r="C161" s="134" t="s">
        <v>520</v>
      </c>
      <c r="D161" s="134" t="s">
        <v>138</v>
      </c>
      <c r="E161" s="135" t="s">
        <v>1532</v>
      </c>
      <c r="F161" s="136" t="s">
        <v>1533</v>
      </c>
      <c r="G161" s="137" t="s">
        <v>197</v>
      </c>
      <c r="H161" s="138">
        <v>18</v>
      </c>
      <c r="I161" s="139"/>
      <c r="J161" s="140">
        <f t="shared" si="0"/>
        <v>0</v>
      </c>
      <c r="K161" s="141"/>
      <c r="L161" s="32"/>
      <c r="M161" s="142" t="s">
        <v>1</v>
      </c>
      <c r="N161" s="143" t="s">
        <v>38</v>
      </c>
      <c r="P161" s="144">
        <f t="shared" si="1"/>
        <v>0</v>
      </c>
      <c r="Q161" s="144">
        <v>0</v>
      </c>
      <c r="R161" s="144">
        <f t="shared" si="2"/>
        <v>0</v>
      </c>
      <c r="S161" s="144">
        <v>0</v>
      </c>
      <c r="T161" s="145">
        <f t="shared" si="3"/>
        <v>0</v>
      </c>
      <c r="AR161" s="146" t="s">
        <v>188</v>
      </c>
      <c r="AT161" s="146" t="s">
        <v>138</v>
      </c>
      <c r="AU161" s="146" t="s">
        <v>80</v>
      </c>
      <c r="AY161" s="17" t="s">
        <v>135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7" t="s">
        <v>80</v>
      </c>
      <c r="BK161" s="147">
        <f t="shared" si="9"/>
        <v>0</v>
      </c>
      <c r="BL161" s="17" t="s">
        <v>188</v>
      </c>
      <c r="BM161" s="146" t="s">
        <v>1534</v>
      </c>
    </row>
    <row r="162" spans="2:65" s="1" customFormat="1" ht="33" customHeight="1">
      <c r="B162" s="133"/>
      <c r="C162" s="134" t="s">
        <v>527</v>
      </c>
      <c r="D162" s="134" t="s">
        <v>138</v>
      </c>
      <c r="E162" s="135" t="s">
        <v>1535</v>
      </c>
      <c r="F162" s="136" t="s">
        <v>1536</v>
      </c>
      <c r="G162" s="137" t="s">
        <v>197</v>
      </c>
      <c r="H162" s="138">
        <v>4</v>
      </c>
      <c r="I162" s="139"/>
      <c r="J162" s="140">
        <f t="shared" si="0"/>
        <v>0</v>
      </c>
      <c r="K162" s="141"/>
      <c r="L162" s="32"/>
      <c r="M162" s="142" t="s">
        <v>1</v>
      </c>
      <c r="N162" s="143" t="s">
        <v>38</v>
      </c>
      <c r="P162" s="144">
        <f t="shared" si="1"/>
        <v>0</v>
      </c>
      <c r="Q162" s="144">
        <v>0</v>
      </c>
      <c r="R162" s="144">
        <f t="shared" si="2"/>
        <v>0</v>
      </c>
      <c r="S162" s="144">
        <v>0</v>
      </c>
      <c r="T162" s="145">
        <f t="shared" si="3"/>
        <v>0</v>
      </c>
      <c r="AR162" s="146" t="s">
        <v>188</v>
      </c>
      <c r="AT162" s="146" t="s">
        <v>138</v>
      </c>
      <c r="AU162" s="146" t="s">
        <v>80</v>
      </c>
      <c r="AY162" s="17" t="s">
        <v>135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7" t="s">
        <v>80</v>
      </c>
      <c r="BK162" s="147">
        <f t="shared" si="9"/>
        <v>0</v>
      </c>
      <c r="BL162" s="17" t="s">
        <v>188</v>
      </c>
      <c r="BM162" s="146" t="s">
        <v>1537</v>
      </c>
    </row>
    <row r="163" spans="2:65" s="1" customFormat="1" ht="37.799999999999997" customHeight="1">
      <c r="B163" s="133"/>
      <c r="C163" s="134" t="s">
        <v>531</v>
      </c>
      <c r="D163" s="134" t="s">
        <v>138</v>
      </c>
      <c r="E163" s="135" t="s">
        <v>1538</v>
      </c>
      <c r="F163" s="136" t="s">
        <v>1539</v>
      </c>
      <c r="G163" s="137" t="s">
        <v>197</v>
      </c>
      <c r="H163" s="138">
        <v>1</v>
      </c>
      <c r="I163" s="139"/>
      <c r="J163" s="140">
        <f t="shared" si="0"/>
        <v>0</v>
      </c>
      <c r="K163" s="141"/>
      <c r="L163" s="32"/>
      <c r="M163" s="142" t="s">
        <v>1</v>
      </c>
      <c r="N163" s="143" t="s">
        <v>38</v>
      </c>
      <c r="P163" s="144">
        <f t="shared" si="1"/>
        <v>0</v>
      </c>
      <c r="Q163" s="144">
        <v>0</v>
      </c>
      <c r="R163" s="144">
        <f t="shared" si="2"/>
        <v>0</v>
      </c>
      <c r="S163" s="144">
        <v>0</v>
      </c>
      <c r="T163" s="145">
        <f t="shared" si="3"/>
        <v>0</v>
      </c>
      <c r="AR163" s="146" t="s">
        <v>188</v>
      </c>
      <c r="AT163" s="146" t="s">
        <v>138</v>
      </c>
      <c r="AU163" s="146" t="s">
        <v>80</v>
      </c>
      <c r="AY163" s="17" t="s">
        <v>135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7" t="s">
        <v>80</v>
      </c>
      <c r="BK163" s="147">
        <f t="shared" si="9"/>
        <v>0</v>
      </c>
      <c r="BL163" s="17" t="s">
        <v>188</v>
      </c>
      <c r="BM163" s="146" t="s">
        <v>1540</v>
      </c>
    </row>
    <row r="164" spans="2:65" s="1" customFormat="1" ht="37.799999999999997" customHeight="1">
      <c r="B164" s="133"/>
      <c r="C164" s="134" t="s">
        <v>535</v>
      </c>
      <c r="D164" s="134" t="s">
        <v>138</v>
      </c>
      <c r="E164" s="135" t="s">
        <v>1541</v>
      </c>
      <c r="F164" s="136" t="s">
        <v>1542</v>
      </c>
      <c r="G164" s="137" t="s">
        <v>197</v>
      </c>
      <c r="H164" s="138">
        <v>1</v>
      </c>
      <c r="I164" s="139"/>
      <c r="J164" s="140">
        <f t="shared" si="0"/>
        <v>0</v>
      </c>
      <c r="K164" s="141"/>
      <c r="L164" s="32"/>
      <c r="M164" s="142" t="s">
        <v>1</v>
      </c>
      <c r="N164" s="143" t="s">
        <v>38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188</v>
      </c>
      <c r="AT164" s="146" t="s">
        <v>138</v>
      </c>
      <c r="AU164" s="146" t="s">
        <v>80</v>
      </c>
      <c r="AY164" s="17" t="s">
        <v>135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7" t="s">
        <v>80</v>
      </c>
      <c r="BK164" s="147">
        <f t="shared" si="9"/>
        <v>0</v>
      </c>
      <c r="BL164" s="17" t="s">
        <v>188</v>
      </c>
      <c r="BM164" s="146" t="s">
        <v>1543</v>
      </c>
    </row>
    <row r="165" spans="2:65" s="1" customFormat="1" ht="49.05" customHeight="1">
      <c r="B165" s="133"/>
      <c r="C165" s="134" t="s">
        <v>541</v>
      </c>
      <c r="D165" s="134" t="s">
        <v>138</v>
      </c>
      <c r="E165" s="135" t="s">
        <v>1544</v>
      </c>
      <c r="F165" s="136" t="s">
        <v>1545</v>
      </c>
      <c r="G165" s="137" t="s">
        <v>197</v>
      </c>
      <c r="H165" s="138">
        <v>45</v>
      </c>
      <c r="I165" s="139"/>
      <c r="J165" s="140">
        <f t="shared" si="0"/>
        <v>0</v>
      </c>
      <c r="K165" s="141"/>
      <c r="L165" s="32"/>
      <c r="M165" s="194" t="s">
        <v>1</v>
      </c>
      <c r="N165" s="195" t="s">
        <v>38</v>
      </c>
      <c r="O165" s="196"/>
      <c r="P165" s="197">
        <f t="shared" si="1"/>
        <v>0</v>
      </c>
      <c r="Q165" s="197">
        <v>0</v>
      </c>
      <c r="R165" s="197">
        <f t="shared" si="2"/>
        <v>0</v>
      </c>
      <c r="S165" s="197">
        <v>0</v>
      </c>
      <c r="T165" s="198">
        <f t="shared" si="3"/>
        <v>0</v>
      </c>
      <c r="AR165" s="146" t="s">
        <v>188</v>
      </c>
      <c r="AT165" s="146" t="s">
        <v>138</v>
      </c>
      <c r="AU165" s="146" t="s">
        <v>80</v>
      </c>
      <c r="AY165" s="17" t="s">
        <v>135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7" t="s">
        <v>80</v>
      </c>
      <c r="BK165" s="147">
        <f t="shared" si="9"/>
        <v>0</v>
      </c>
      <c r="BL165" s="17" t="s">
        <v>188</v>
      </c>
      <c r="BM165" s="146" t="s">
        <v>1546</v>
      </c>
    </row>
    <row r="166" spans="2:65" s="1" customFormat="1" ht="6.9" customHeight="1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autoFilter ref="C117:K165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100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1547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ROUND(J118,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ROUND((SUM(BE118:BE135)),  2)</f>
        <v>0</v>
      </c>
      <c r="I33" s="92">
        <v>0.21</v>
      </c>
      <c r="J33" s="91">
        <f>ROUND(((SUM(BE118:BE135))*I33),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ROUND((SUM(BF118:BF135)),  2)</f>
        <v>0</v>
      </c>
      <c r="I34" s="92">
        <v>0.15</v>
      </c>
      <c r="J34" s="91">
        <f>ROUND(((SUM(BF118:BF135))*I34),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ROUND((SUM(BG118:BG135)),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ROUND((SUM(BH118:BH135)),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ROUND((SUM(BI118:BI135)),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45202206 - Vzduchotechnika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J118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1548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4.9" customHeight="1">
      <c r="B98" s="104"/>
      <c r="D98" s="105" t="s">
        <v>1080</v>
      </c>
      <c r="E98" s="106"/>
      <c r="F98" s="106"/>
      <c r="G98" s="106"/>
      <c r="H98" s="106"/>
      <c r="I98" s="106"/>
      <c r="J98" s="107">
        <f>J134</f>
        <v>0</v>
      </c>
      <c r="L98" s="104"/>
    </row>
    <row r="99" spans="2:12" s="1" customFormat="1" ht="21.75" customHeight="1">
      <c r="B99" s="32"/>
      <c r="L99" s="32"/>
    </row>
    <row r="100" spans="2:12" s="1" customFormat="1" ht="6.9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" customHeight="1">
      <c r="B105" s="32"/>
      <c r="C105" s="21" t="s">
        <v>120</v>
      </c>
      <c r="L105" s="32"/>
    </row>
    <row r="106" spans="2:12" s="1" customFormat="1" ht="6.9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6" t="str">
        <f>E7</f>
        <v>462022 - Požární zbrojnice Břvany</v>
      </c>
      <c r="F108" s="247"/>
      <c r="G108" s="247"/>
      <c r="H108" s="247"/>
      <c r="L108" s="32"/>
    </row>
    <row r="109" spans="2:12" s="1" customFormat="1" ht="12" customHeight="1">
      <c r="B109" s="32"/>
      <c r="C109" s="27" t="s">
        <v>105</v>
      </c>
      <c r="L109" s="32"/>
    </row>
    <row r="110" spans="2:12" s="1" customFormat="1" ht="16.5" customHeight="1">
      <c r="B110" s="32"/>
      <c r="E110" s="207" t="str">
        <f>E9</f>
        <v>45202206 - Vzduchotechnika</v>
      </c>
      <c r="F110" s="248"/>
      <c r="G110" s="248"/>
      <c r="H110" s="248"/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 xml:space="preserve"> </v>
      </c>
      <c r="I112" s="27" t="s">
        <v>22</v>
      </c>
      <c r="J112" s="52" t="str">
        <f>IF(J12="","",J12)</f>
        <v>8. 9. 2023</v>
      </c>
      <c r="L112" s="32"/>
    </row>
    <row r="113" spans="2:65" s="1" customFormat="1" ht="6.9" customHeight="1">
      <c r="B113" s="32"/>
      <c r="L113" s="32"/>
    </row>
    <row r="114" spans="2:65" s="1" customFormat="1" ht="15.15" customHeight="1">
      <c r="B114" s="32"/>
      <c r="C114" s="27" t="s">
        <v>24</v>
      </c>
      <c r="F114" s="25" t="str">
        <f>E15</f>
        <v xml:space="preserve"> </v>
      </c>
      <c r="I114" s="27" t="s">
        <v>29</v>
      </c>
      <c r="J114" s="30" t="str">
        <f>E21</f>
        <v xml:space="preserve"> </v>
      </c>
      <c r="L114" s="32"/>
    </row>
    <row r="115" spans="2:65" s="1" customFormat="1" ht="15.15" customHeight="1">
      <c r="B115" s="32"/>
      <c r="C115" s="27" t="s">
        <v>27</v>
      </c>
      <c r="F115" s="25" t="str">
        <f>IF(E18="","",E18)</f>
        <v>Vyplň údaj</v>
      </c>
      <c r="I115" s="27" t="s">
        <v>31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2"/>
      <c r="C117" s="113" t="s">
        <v>121</v>
      </c>
      <c r="D117" s="114" t="s">
        <v>58</v>
      </c>
      <c r="E117" s="114" t="s">
        <v>54</v>
      </c>
      <c r="F117" s="114" t="s">
        <v>55</v>
      </c>
      <c r="G117" s="114" t="s">
        <v>122</v>
      </c>
      <c r="H117" s="114" t="s">
        <v>123</v>
      </c>
      <c r="I117" s="114" t="s">
        <v>124</v>
      </c>
      <c r="J117" s="115" t="s">
        <v>109</v>
      </c>
      <c r="K117" s="116" t="s">
        <v>125</v>
      </c>
      <c r="L117" s="112"/>
      <c r="M117" s="59" t="s">
        <v>1</v>
      </c>
      <c r="N117" s="60" t="s">
        <v>37</v>
      </c>
      <c r="O117" s="60" t="s">
        <v>126</v>
      </c>
      <c r="P117" s="60" t="s">
        <v>127</v>
      </c>
      <c r="Q117" s="60" t="s">
        <v>128</v>
      </c>
      <c r="R117" s="60" t="s">
        <v>129</v>
      </c>
      <c r="S117" s="60" t="s">
        <v>130</v>
      </c>
      <c r="T117" s="61" t="s">
        <v>131</v>
      </c>
    </row>
    <row r="118" spans="2:65" s="1" customFormat="1" ht="22.8" customHeight="1">
      <c r="B118" s="32"/>
      <c r="C118" s="64" t="s">
        <v>132</v>
      </c>
      <c r="J118" s="117">
        <f>BK118</f>
        <v>0</v>
      </c>
      <c r="L118" s="32"/>
      <c r="M118" s="62"/>
      <c r="N118" s="53"/>
      <c r="O118" s="53"/>
      <c r="P118" s="118">
        <f>P119+P134</f>
        <v>0</v>
      </c>
      <c r="Q118" s="53"/>
      <c r="R118" s="118">
        <f>R119+R134</f>
        <v>0</v>
      </c>
      <c r="S118" s="53"/>
      <c r="T118" s="119">
        <f>T119+T134</f>
        <v>0</v>
      </c>
      <c r="AT118" s="17" t="s">
        <v>72</v>
      </c>
      <c r="AU118" s="17" t="s">
        <v>111</v>
      </c>
      <c r="BK118" s="120">
        <f>BK119+BK134</f>
        <v>0</v>
      </c>
    </row>
    <row r="119" spans="2:65" s="11" customFormat="1" ht="25.95" customHeight="1">
      <c r="B119" s="121"/>
      <c r="D119" s="122" t="s">
        <v>72</v>
      </c>
      <c r="E119" s="123" t="s">
        <v>1082</v>
      </c>
      <c r="F119" s="123" t="s">
        <v>1549</v>
      </c>
      <c r="I119" s="124"/>
      <c r="J119" s="125">
        <f>BK119</f>
        <v>0</v>
      </c>
      <c r="L119" s="121"/>
      <c r="M119" s="126"/>
      <c r="P119" s="127">
        <f>SUM(P120:P133)</f>
        <v>0</v>
      </c>
      <c r="R119" s="127">
        <f>SUM(R120:R133)</f>
        <v>0</v>
      </c>
      <c r="T119" s="128">
        <f>SUM(T120:T133)</f>
        <v>0</v>
      </c>
      <c r="AR119" s="122" t="s">
        <v>80</v>
      </c>
      <c r="AT119" s="129" t="s">
        <v>72</v>
      </c>
      <c r="AU119" s="129" t="s">
        <v>73</v>
      </c>
      <c r="AY119" s="122" t="s">
        <v>135</v>
      </c>
      <c r="BK119" s="130">
        <f>SUM(BK120:BK133)</f>
        <v>0</v>
      </c>
    </row>
    <row r="120" spans="2:65" s="1" customFormat="1" ht="16.5" customHeight="1">
      <c r="B120" s="133"/>
      <c r="C120" s="134" t="s">
        <v>80</v>
      </c>
      <c r="D120" s="134" t="s">
        <v>138</v>
      </c>
      <c r="E120" s="135" t="s">
        <v>1550</v>
      </c>
      <c r="F120" s="136" t="s">
        <v>1551</v>
      </c>
      <c r="G120" s="137" t="s">
        <v>197</v>
      </c>
      <c r="H120" s="138">
        <v>2</v>
      </c>
      <c r="I120" s="139"/>
      <c r="J120" s="140">
        <f t="shared" ref="J120:J133" si="0">ROUND(I120*H120,2)</f>
        <v>0</v>
      </c>
      <c r="K120" s="141"/>
      <c r="L120" s="32"/>
      <c r="M120" s="142" t="s">
        <v>1</v>
      </c>
      <c r="N120" s="143" t="s">
        <v>38</v>
      </c>
      <c r="P120" s="144">
        <f t="shared" ref="P120:P133" si="1">O120*H120</f>
        <v>0</v>
      </c>
      <c r="Q120" s="144">
        <v>0</v>
      </c>
      <c r="R120" s="144">
        <f t="shared" ref="R120:R133" si="2">Q120*H120</f>
        <v>0</v>
      </c>
      <c r="S120" s="144">
        <v>0</v>
      </c>
      <c r="T120" s="145">
        <f t="shared" ref="T120:T133" si="3">S120*H120</f>
        <v>0</v>
      </c>
      <c r="AR120" s="146" t="s">
        <v>188</v>
      </c>
      <c r="AT120" s="146" t="s">
        <v>138</v>
      </c>
      <c r="AU120" s="146" t="s">
        <v>80</v>
      </c>
      <c r="AY120" s="17" t="s">
        <v>135</v>
      </c>
      <c r="BE120" s="147">
        <f t="shared" ref="BE120:BE133" si="4">IF(N120="základní",J120,0)</f>
        <v>0</v>
      </c>
      <c r="BF120" s="147">
        <f t="shared" ref="BF120:BF133" si="5">IF(N120="snížená",J120,0)</f>
        <v>0</v>
      </c>
      <c r="BG120" s="147">
        <f t="shared" ref="BG120:BG133" si="6">IF(N120="zákl. přenesená",J120,0)</f>
        <v>0</v>
      </c>
      <c r="BH120" s="147">
        <f t="shared" ref="BH120:BH133" si="7">IF(N120="sníž. přenesená",J120,0)</f>
        <v>0</v>
      </c>
      <c r="BI120" s="147">
        <f t="shared" ref="BI120:BI133" si="8">IF(N120="nulová",J120,0)</f>
        <v>0</v>
      </c>
      <c r="BJ120" s="17" t="s">
        <v>80</v>
      </c>
      <c r="BK120" s="147">
        <f t="shared" ref="BK120:BK133" si="9">ROUND(I120*H120,2)</f>
        <v>0</v>
      </c>
      <c r="BL120" s="17" t="s">
        <v>188</v>
      </c>
      <c r="BM120" s="146" t="s">
        <v>1552</v>
      </c>
    </row>
    <row r="121" spans="2:65" s="1" customFormat="1" ht="21.75" customHeight="1">
      <c r="B121" s="133"/>
      <c r="C121" s="134" t="s">
        <v>82</v>
      </c>
      <c r="D121" s="134" t="s">
        <v>138</v>
      </c>
      <c r="E121" s="135" t="s">
        <v>1553</v>
      </c>
      <c r="F121" s="136" t="s">
        <v>1554</v>
      </c>
      <c r="G121" s="137" t="s">
        <v>197</v>
      </c>
      <c r="H121" s="138">
        <v>3</v>
      </c>
      <c r="I121" s="139"/>
      <c r="J121" s="140">
        <f t="shared" si="0"/>
        <v>0</v>
      </c>
      <c r="K121" s="141"/>
      <c r="L121" s="32"/>
      <c r="M121" s="142" t="s">
        <v>1</v>
      </c>
      <c r="N121" s="143" t="s">
        <v>38</v>
      </c>
      <c r="P121" s="144">
        <f t="shared" si="1"/>
        <v>0</v>
      </c>
      <c r="Q121" s="144">
        <v>0</v>
      </c>
      <c r="R121" s="144">
        <f t="shared" si="2"/>
        <v>0</v>
      </c>
      <c r="S121" s="144">
        <v>0</v>
      </c>
      <c r="T121" s="145">
        <f t="shared" si="3"/>
        <v>0</v>
      </c>
      <c r="AR121" s="146" t="s">
        <v>188</v>
      </c>
      <c r="AT121" s="146" t="s">
        <v>138</v>
      </c>
      <c r="AU121" s="146" t="s">
        <v>80</v>
      </c>
      <c r="AY121" s="17" t="s">
        <v>135</v>
      </c>
      <c r="BE121" s="147">
        <f t="shared" si="4"/>
        <v>0</v>
      </c>
      <c r="BF121" s="147">
        <f t="shared" si="5"/>
        <v>0</v>
      </c>
      <c r="BG121" s="147">
        <f t="shared" si="6"/>
        <v>0</v>
      </c>
      <c r="BH121" s="147">
        <f t="shared" si="7"/>
        <v>0</v>
      </c>
      <c r="BI121" s="147">
        <f t="shared" si="8"/>
        <v>0</v>
      </c>
      <c r="BJ121" s="17" t="s">
        <v>80</v>
      </c>
      <c r="BK121" s="147">
        <f t="shared" si="9"/>
        <v>0</v>
      </c>
      <c r="BL121" s="17" t="s">
        <v>188</v>
      </c>
      <c r="BM121" s="146" t="s">
        <v>1555</v>
      </c>
    </row>
    <row r="122" spans="2:65" s="1" customFormat="1" ht="37.799999999999997" customHeight="1">
      <c r="B122" s="133"/>
      <c r="C122" s="134" t="s">
        <v>152</v>
      </c>
      <c r="D122" s="134" t="s">
        <v>138</v>
      </c>
      <c r="E122" s="135" t="s">
        <v>1556</v>
      </c>
      <c r="F122" s="136" t="s">
        <v>1557</v>
      </c>
      <c r="G122" s="137" t="s">
        <v>197</v>
      </c>
      <c r="H122" s="138">
        <v>3</v>
      </c>
      <c r="I122" s="139"/>
      <c r="J122" s="140">
        <f t="shared" si="0"/>
        <v>0</v>
      </c>
      <c r="K122" s="141"/>
      <c r="L122" s="32"/>
      <c r="M122" s="142" t="s">
        <v>1</v>
      </c>
      <c r="N122" s="143" t="s">
        <v>38</v>
      </c>
      <c r="P122" s="144">
        <f t="shared" si="1"/>
        <v>0</v>
      </c>
      <c r="Q122" s="144">
        <v>0</v>
      </c>
      <c r="R122" s="144">
        <f t="shared" si="2"/>
        <v>0</v>
      </c>
      <c r="S122" s="144">
        <v>0</v>
      </c>
      <c r="T122" s="145">
        <f t="shared" si="3"/>
        <v>0</v>
      </c>
      <c r="AR122" s="146" t="s">
        <v>188</v>
      </c>
      <c r="AT122" s="146" t="s">
        <v>138</v>
      </c>
      <c r="AU122" s="146" t="s">
        <v>80</v>
      </c>
      <c r="AY122" s="17" t="s">
        <v>135</v>
      </c>
      <c r="BE122" s="147">
        <f t="shared" si="4"/>
        <v>0</v>
      </c>
      <c r="BF122" s="147">
        <f t="shared" si="5"/>
        <v>0</v>
      </c>
      <c r="BG122" s="147">
        <f t="shared" si="6"/>
        <v>0</v>
      </c>
      <c r="BH122" s="147">
        <f t="shared" si="7"/>
        <v>0</v>
      </c>
      <c r="BI122" s="147">
        <f t="shared" si="8"/>
        <v>0</v>
      </c>
      <c r="BJ122" s="17" t="s">
        <v>80</v>
      </c>
      <c r="BK122" s="147">
        <f t="shared" si="9"/>
        <v>0</v>
      </c>
      <c r="BL122" s="17" t="s">
        <v>188</v>
      </c>
      <c r="BM122" s="146" t="s">
        <v>1558</v>
      </c>
    </row>
    <row r="123" spans="2:65" s="1" customFormat="1" ht="21.75" customHeight="1">
      <c r="B123" s="133"/>
      <c r="C123" s="134" t="s">
        <v>142</v>
      </c>
      <c r="D123" s="134" t="s">
        <v>138</v>
      </c>
      <c r="E123" s="135" t="s">
        <v>1559</v>
      </c>
      <c r="F123" s="136" t="s">
        <v>1560</v>
      </c>
      <c r="G123" s="137" t="s">
        <v>197</v>
      </c>
      <c r="H123" s="138">
        <v>1</v>
      </c>
      <c r="I123" s="139"/>
      <c r="J123" s="140">
        <f t="shared" si="0"/>
        <v>0</v>
      </c>
      <c r="K123" s="141"/>
      <c r="L123" s="32"/>
      <c r="M123" s="142" t="s">
        <v>1</v>
      </c>
      <c r="N123" s="143" t="s">
        <v>38</v>
      </c>
      <c r="P123" s="144">
        <f t="shared" si="1"/>
        <v>0</v>
      </c>
      <c r="Q123" s="144">
        <v>0</v>
      </c>
      <c r="R123" s="144">
        <f t="shared" si="2"/>
        <v>0</v>
      </c>
      <c r="S123" s="144">
        <v>0</v>
      </c>
      <c r="T123" s="145">
        <f t="shared" si="3"/>
        <v>0</v>
      </c>
      <c r="AR123" s="146" t="s">
        <v>188</v>
      </c>
      <c r="AT123" s="146" t="s">
        <v>138</v>
      </c>
      <c r="AU123" s="146" t="s">
        <v>80</v>
      </c>
      <c r="AY123" s="17" t="s">
        <v>135</v>
      </c>
      <c r="BE123" s="147">
        <f t="shared" si="4"/>
        <v>0</v>
      </c>
      <c r="BF123" s="147">
        <f t="shared" si="5"/>
        <v>0</v>
      </c>
      <c r="BG123" s="147">
        <f t="shared" si="6"/>
        <v>0</v>
      </c>
      <c r="BH123" s="147">
        <f t="shared" si="7"/>
        <v>0</v>
      </c>
      <c r="BI123" s="147">
        <f t="shared" si="8"/>
        <v>0</v>
      </c>
      <c r="BJ123" s="17" t="s">
        <v>80</v>
      </c>
      <c r="BK123" s="147">
        <f t="shared" si="9"/>
        <v>0</v>
      </c>
      <c r="BL123" s="17" t="s">
        <v>188</v>
      </c>
      <c r="BM123" s="146" t="s">
        <v>1561</v>
      </c>
    </row>
    <row r="124" spans="2:65" s="1" customFormat="1" ht="21.75" customHeight="1">
      <c r="B124" s="133"/>
      <c r="C124" s="134" t="s">
        <v>164</v>
      </c>
      <c r="D124" s="134" t="s">
        <v>138</v>
      </c>
      <c r="E124" s="135" t="s">
        <v>1562</v>
      </c>
      <c r="F124" s="136" t="s">
        <v>1563</v>
      </c>
      <c r="G124" s="137" t="s">
        <v>197</v>
      </c>
      <c r="H124" s="138">
        <v>1</v>
      </c>
      <c r="I124" s="139"/>
      <c r="J124" s="140">
        <f t="shared" si="0"/>
        <v>0</v>
      </c>
      <c r="K124" s="141"/>
      <c r="L124" s="32"/>
      <c r="M124" s="142" t="s">
        <v>1</v>
      </c>
      <c r="N124" s="143" t="s">
        <v>38</v>
      </c>
      <c r="P124" s="144">
        <f t="shared" si="1"/>
        <v>0</v>
      </c>
      <c r="Q124" s="144">
        <v>0</v>
      </c>
      <c r="R124" s="144">
        <f t="shared" si="2"/>
        <v>0</v>
      </c>
      <c r="S124" s="144">
        <v>0</v>
      </c>
      <c r="T124" s="145">
        <f t="shared" si="3"/>
        <v>0</v>
      </c>
      <c r="AR124" s="146" t="s">
        <v>188</v>
      </c>
      <c r="AT124" s="146" t="s">
        <v>138</v>
      </c>
      <c r="AU124" s="146" t="s">
        <v>80</v>
      </c>
      <c r="AY124" s="17" t="s">
        <v>135</v>
      </c>
      <c r="BE124" s="147">
        <f t="shared" si="4"/>
        <v>0</v>
      </c>
      <c r="BF124" s="147">
        <f t="shared" si="5"/>
        <v>0</v>
      </c>
      <c r="BG124" s="147">
        <f t="shared" si="6"/>
        <v>0</v>
      </c>
      <c r="BH124" s="147">
        <f t="shared" si="7"/>
        <v>0</v>
      </c>
      <c r="BI124" s="147">
        <f t="shared" si="8"/>
        <v>0</v>
      </c>
      <c r="BJ124" s="17" t="s">
        <v>80</v>
      </c>
      <c r="BK124" s="147">
        <f t="shared" si="9"/>
        <v>0</v>
      </c>
      <c r="BL124" s="17" t="s">
        <v>188</v>
      </c>
      <c r="BM124" s="146" t="s">
        <v>1564</v>
      </c>
    </row>
    <row r="125" spans="2:65" s="1" customFormat="1" ht="21.75" customHeight="1">
      <c r="B125" s="133"/>
      <c r="C125" s="134" t="s">
        <v>158</v>
      </c>
      <c r="D125" s="134" t="s">
        <v>138</v>
      </c>
      <c r="E125" s="135" t="s">
        <v>1565</v>
      </c>
      <c r="F125" s="136" t="s">
        <v>1566</v>
      </c>
      <c r="G125" s="137" t="s">
        <v>197</v>
      </c>
      <c r="H125" s="138">
        <v>1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38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188</v>
      </c>
      <c r="AT125" s="146" t="s">
        <v>138</v>
      </c>
      <c r="AU125" s="146" t="s">
        <v>80</v>
      </c>
      <c r="AY125" s="17" t="s">
        <v>135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80</v>
      </c>
      <c r="BK125" s="147">
        <f t="shared" si="9"/>
        <v>0</v>
      </c>
      <c r="BL125" s="17" t="s">
        <v>188</v>
      </c>
      <c r="BM125" s="146" t="s">
        <v>1567</v>
      </c>
    </row>
    <row r="126" spans="2:65" s="1" customFormat="1" ht="44.25" customHeight="1">
      <c r="B126" s="133"/>
      <c r="C126" s="134" t="s">
        <v>173</v>
      </c>
      <c r="D126" s="134" t="s">
        <v>138</v>
      </c>
      <c r="E126" s="135" t="s">
        <v>1568</v>
      </c>
      <c r="F126" s="136" t="s">
        <v>1569</v>
      </c>
      <c r="G126" s="137" t="s">
        <v>197</v>
      </c>
      <c r="H126" s="138">
        <v>1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38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188</v>
      </c>
      <c r="AT126" s="146" t="s">
        <v>138</v>
      </c>
      <c r="AU126" s="146" t="s">
        <v>80</v>
      </c>
      <c r="AY126" s="17" t="s">
        <v>135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80</v>
      </c>
      <c r="BK126" s="147">
        <f t="shared" si="9"/>
        <v>0</v>
      </c>
      <c r="BL126" s="17" t="s">
        <v>188</v>
      </c>
      <c r="BM126" s="146" t="s">
        <v>1570</v>
      </c>
    </row>
    <row r="127" spans="2:65" s="1" customFormat="1" ht="24.15" customHeight="1">
      <c r="B127" s="133"/>
      <c r="C127" s="134" t="s">
        <v>171</v>
      </c>
      <c r="D127" s="134" t="s">
        <v>138</v>
      </c>
      <c r="E127" s="135" t="s">
        <v>1571</v>
      </c>
      <c r="F127" s="136" t="s">
        <v>1572</v>
      </c>
      <c r="G127" s="137" t="s">
        <v>207</v>
      </c>
      <c r="H127" s="138">
        <v>0.5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38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188</v>
      </c>
      <c r="AT127" s="146" t="s">
        <v>138</v>
      </c>
      <c r="AU127" s="146" t="s">
        <v>80</v>
      </c>
      <c r="AY127" s="17" t="s">
        <v>135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80</v>
      </c>
      <c r="BK127" s="147">
        <f t="shared" si="9"/>
        <v>0</v>
      </c>
      <c r="BL127" s="17" t="s">
        <v>188</v>
      </c>
      <c r="BM127" s="146" t="s">
        <v>1573</v>
      </c>
    </row>
    <row r="128" spans="2:65" s="1" customFormat="1" ht="24.15" customHeight="1">
      <c r="B128" s="133"/>
      <c r="C128" s="134" t="s">
        <v>136</v>
      </c>
      <c r="D128" s="134" t="s">
        <v>138</v>
      </c>
      <c r="E128" s="135" t="s">
        <v>1574</v>
      </c>
      <c r="F128" s="136" t="s">
        <v>1575</v>
      </c>
      <c r="G128" s="137" t="s">
        <v>207</v>
      </c>
      <c r="H128" s="138">
        <v>14</v>
      </c>
      <c r="I128" s="139"/>
      <c r="J128" s="140">
        <f t="shared" si="0"/>
        <v>0</v>
      </c>
      <c r="K128" s="141"/>
      <c r="L128" s="32"/>
      <c r="M128" s="142" t="s">
        <v>1</v>
      </c>
      <c r="N128" s="143" t="s">
        <v>38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188</v>
      </c>
      <c r="AT128" s="146" t="s">
        <v>138</v>
      </c>
      <c r="AU128" s="146" t="s">
        <v>80</v>
      </c>
      <c r="AY128" s="17" t="s">
        <v>135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80</v>
      </c>
      <c r="BK128" s="147">
        <f t="shared" si="9"/>
        <v>0</v>
      </c>
      <c r="BL128" s="17" t="s">
        <v>188</v>
      </c>
      <c r="BM128" s="146" t="s">
        <v>1576</v>
      </c>
    </row>
    <row r="129" spans="2:65" s="1" customFormat="1" ht="24.15" customHeight="1">
      <c r="B129" s="133"/>
      <c r="C129" s="134" t="s">
        <v>176</v>
      </c>
      <c r="D129" s="134" t="s">
        <v>138</v>
      </c>
      <c r="E129" s="135" t="s">
        <v>1577</v>
      </c>
      <c r="F129" s="136" t="s">
        <v>1578</v>
      </c>
      <c r="G129" s="137" t="s">
        <v>207</v>
      </c>
      <c r="H129" s="138">
        <v>2</v>
      </c>
      <c r="I129" s="139"/>
      <c r="J129" s="140">
        <f t="shared" si="0"/>
        <v>0</v>
      </c>
      <c r="K129" s="141"/>
      <c r="L129" s="32"/>
      <c r="M129" s="142" t="s">
        <v>1</v>
      </c>
      <c r="N129" s="143" t="s">
        <v>38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188</v>
      </c>
      <c r="AT129" s="146" t="s">
        <v>138</v>
      </c>
      <c r="AU129" s="146" t="s">
        <v>80</v>
      </c>
      <c r="AY129" s="17" t="s">
        <v>135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80</v>
      </c>
      <c r="BK129" s="147">
        <f t="shared" si="9"/>
        <v>0</v>
      </c>
      <c r="BL129" s="17" t="s">
        <v>188</v>
      </c>
      <c r="BM129" s="146" t="s">
        <v>1579</v>
      </c>
    </row>
    <row r="130" spans="2:65" s="1" customFormat="1" ht="24.15" customHeight="1">
      <c r="B130" s="133"/>
      <c r="C130" s="134" t="s">
        <v>190</v>
      </c>
      <c r="D130" s="134" t="s">
        <v>138</v>
      </c>
      <c r="E130" s="135" t="s">
        <v>1580</v>
      </c>
      <c r="F130" s="136" t="s">
        <v>1581</v>
      </c>
      <c r="G130" s="137" t="s">
        <v>207</v>
      </c>
      <c r="H130" s="138">
        <v>2</v>
      </c>
      <c r="I130" s="139"/>
      <c r="J130" s="140">
        <f t="shared" si="0"/>
        <v>0</v>
      </c>
      <c r="K130" s="141"/>
      <c r="L130" s="32"/>
      <c r="M130" s="142" t="s">
        <v>1</v>
      </c>
      <c r="N130" s="143" t="s">
        <v>38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188</v>
      </c>
      <c r="AT130" s="146" t="s">
        <v>138</v>
      </c>
      <c r="AU130" s="146" t="s">
        <v>80</v>
      </c>
      <c r="AY130" s="17" t="s">
        <v>135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80</v>
      </c>
      <c r="BK130" s="147">
        <f t="shared" si="9"/>
        <v>0</v>
      </c>
      <c r="BL130" s="17" t="s">
        <v>188</v>
      </c>
      <c r="BM130" s="146" t="s">
        <v>1582</v>
      </c>
    </row>
    <row r="131" spans="2:65" s="1" customFormat="1" ht="24.15" customHeight="1">
      <c r="B131" s="133"/>
      <c r="C131" s="134" t="s">
        <v>180</v>
      </c>
      <c r="D131" s="134" t="s">
        <v>138</v>
      </c>
      <c r="E131" s="135" t="s">
        <v>1583</v>
      </c>
      <c r="F131" s="136" t="s">
        <v>1584</v>
      </c>
      <c r="G131" s="137" t="s">
        <v>207</v>
      </c>
      <c r="H131" s="138">
        <v>4</v>
      </c>
      <c r="I131" s="139"/>
      <c r="J131" s="140">
        <f t="shared" si="0"/>
        <v>0</v>
      </c>
      <c r="K131" s="141"/>
      <c r="L131" s="32"/>
      <c r="M131" s="142" t="s">
        <v>1</v>
      </c>
      <c r="N131" s="143" t="s">
        <v>38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188</v>
      </c>
      <c r="AT131" s="146" t="s">
        <v>138</v>
      </c>
      <c r="AU131" s="146" t="s">
        <v>80</v>
      </c>
      <c r="AY131" s="17" t="s">
        <v>135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7" t="s">
        <v>80</v>
      </c>
      <c r="BK131" s="147">
        <f t="shared" si="9"/>
        <v>0</v>
      </c>
      <c r="BL131" s="17" t="s">
        <v>188</v>
      </c>
      <c r="BM131" s="146" t="s">
        <v>1585</v>
      </c>
    </row>
    <row r="132" spans="2:65" s="1" customFormat="1" ht="24.15" customHeight="1">
      <c r="B132" s="133"/>
      <c r="C132" s="134" t="s">
        <v>200</v>
      </c>
      <c r="D132" s="134" t="s">
        <v>138</v>
      </c>
      <c r="E132" s="135" t="s">
        <v>1586</v>
      </c>
      <c r="F132" s="136" t="s">
        <v>1587</v>
      </c>
      <c r="G132" s="137" t="s">
        <v>207</v>
      </c>
      <c r="H132" s="138">
        <v>0.5</v>
      </c>
      <c r="I132" s="139"/>
      <c r="J132" s="140">
        <f t="shared" si="0"/>
        <v>0</v>
      </c>
      <c r="K132" s="141"/>
      <c r="L132" s="32"/>
      <c r="M132" s="142" t="s">
        <v>1</v>
      </c>
      <c r="N132" s="143" t="s">
        <v>38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188</v>
      </c>
      <c r="AT132" s="146" t="s">
        <v>138</v>
      </c>
      <c r="AU132" s="146" t="s">
        <v>80</v>
      </c>
      <c r="AY132" s="17" t="s">
        <v>135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7" t="s">
        <v>80</v>
      </c>
      <c r="BK132" s="147">
        <f t="shared" si="9"/>
        <v>0</v>
      </c>
      <c r="BL132" s="17" t="s">
        <v>188</v>
      </c>
      <c r="BM132" s="146" t="s">
        <v>1588</v>
      </c>
    </row>
    <row r="133" spans="2:65" s="1" customFormat="1" ht="24.15" customHeight="1">
      <c r="B133" s="133"/>
      <c r="C133" s="134" t="s">
        <v>184</v>
      </c>
      <c r="D133" s="134" t="s">
        <v>138</v>
      </c>
      <c r="E133" s="135" t="s">
        <v>1589</v>
      </c>
      <c r="F133" s="136" t="s">
        <v>1590</v>
      </c>
      <c r="G133" s="137" t="s">
        <v>1091</v>
      </c>
      <c r="H133" s="138">
        <v>1</v>
      </c>
      <c r="I133" s="139"/>
      <c r="J133" s="140">
        <f t="shared" si="0"/>
        <v>0</v>
      </c>
      <c r="K133" s="141"/>
      <c r="L133" s="32"/>
      <c r="M133" s="142" t="s">
        <v>1</v>
      </c>
      <c r="N133" s="143" t="s">
        <v>38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188</v>
      </c>
      <c r="AT133" s="146" t="s">
        <v>138</v>
      </c>
      <c r="AU133" s="146" t="s">
        <v>80</v>
      </c>
      <c r="AY133" s="17" t="s">
        <v>135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7" t="s">
        <v>80</v>
      </c>
      <c r="BK133" s="147">
        <f t="shared" si="9"/>
        <v>0</v>
      </c>
      <c r="BL133" s="17" t="s">
        <v>188</v>
      </c>
      <c r="BM133" s="146" t="s">
        <v>1591</v>
      </c>
    </row>
    <row r="134" spans="2:65" s="11" customFormat="1" ht="25.95" customHeight="1">
      <c r="B134" s="121"/>
      <c r="D134" s="122" t="s">
        <v>72</v>
      </c>
      <c r="E134" s="123" t="s">
        <v>1294</v>
      </c>
      <c r="F134" s="123" t="s">
        <v>1295</v>
      </c>
      <c r="I134" s="124"/>
      <c r="J134" s="125">
        <f>BK134</f>
        <v>0</v>
      </c>
      <c r="L134" s="121"/>
      <c r="M134" s="126"/>
      <c r="P134" s="127">
        <f>P135</f>
        <v>0</v>
      </c>
      <c r="R134" s="127">
        <f>R135</f>
        <v>0</v>
      </c>
      <c r="T134" s="128">
        <f>T135</f>
        <v>0</v>
      </c>
      <c r="AR134" s="122" t="s">
        <v>80</v>
      </c>
      <c r="AT134" s="129" t="s">
        <v>72</v>
      </c>
      <c r="AU134" s="129" t="s">
        <v>73</v>
      </c>
      <c r="AY134" s="122" t="s">
        <v>135</v>
      </c>
      <c r="BK134" s="130">
        <f>BK135</f>
        <v>0</v>
      </c>
    </row>
    <row r="135" spans="2:65" s="1" customFormat="1" ht="24.15" customHeight="1">
      <c r="B135" s="133"/>
      <c r="C135" s="134" t="s">
        <v>8</v>
      </c>
      <c r="D135" s="134" t="s">
        <v>138</v>
      </c>
      <c r="E135" s="135" t="s">
        <v>80</v>
      </c>
      <c r="F135" s="136" t="s">
        <v>1296</v>
      </c>
      <c r="G135" s="137" t="s">
        <v>865</v>
      </c>
      <c r="H135" s="138">
        <v>1</v>
      </c>
      <c r="I135" s="139"/>
      <c r="J135" s="140">
        <f>ROUND(I135*H135,2)</f>
        <v>0</v>
      </c>
      <c r="K135" s="141"/>
      <c r="L135" s="32"/>
      <c r="M135" s="194" t="s">
        <v>1</v>
      </c>
      <c r="N135" s="195" t="s">
        <v>38</v>
      </c>
      <c r="O135" s="19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46" t="s">
        <v>142</v>
      </c>
      <c r="AT135" s="146" t="s">
        <v>138</v>
      </c>
      <c r="AU135" s="146" t="s">
        <v>80</v>
      </c>
      <c r="AY135" s="17" t="s">
        <v>135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80</v>
      </c>
      <c r="BK135" s="147">
        <f>ROUND(I135*H135,2)</f>
        <v>0</v>
      </c>
      <c r="BL135" s="17" t="s">
        <v>142</v>
      </c>
      <c r="BM135" s="146" t="s">
        <v>1592</v>
      </c>
    </row>
    <row r="136" spans="2:65" s="1" customFormat="1" ht="6.9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autoFilter ref="C117:K135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103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104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6" t="str">
        <f>'Rekapitulace stavby'!K6</f>
        <v>462022 - Požární zbrojnice Břvany</v>
      </c>
      <c r="F7" s="247"/>
      <c r="G7" s="247"/>
      <c r="H7" s="247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07" t="s">
        <v>1593</v>
      </c>
      <c r="F9" s="248"/>
      <c r="G9" s="248"/>
      <c r="H9" s="248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8. 9. 2023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29"/>
      <c r="G18" s="229"/>
      <c r="H18" s="229"/>
      <c r="I18" s="27" t="s">
        <v>26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34" t="s">
        <v>1</v>
      </c>
      <c r="F27" s="234"/>
      <c r="G27" s="234"/>
      <c r="H27" s="234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ROUND(J123,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" customHeight="1">
      <c r="B33" s="32"/>
      <c r="D33" s="55" t="s">
        <v>37</v>
      </c>
      <c r="E33" s="27" t="s">
        <v>38</v>
      </c>
      <c r="F33" s="91">
        <f>ROUND((SUM(BE123:BE140)),  2)</f>
        <v>0</v>
      </c>
      <c r="I33" s="92">
        <v>0.21</v>
      </c>
      <c r="J33" s="91">
        <f>ROUND(((SUM(BE123:BE140))*I33),  2)</f>
        <v>0</v>
      </c>
      <c r="L33" s="32"/>
    </row>
    <row r="34" spans="2:12" s="1" customFormat="1" ht="14.4" customHeight="1">
      <c r="B34" s="32"/>
      <c r="E34" s="27" t="s">
        <v>39</v>
      </c>
      <c r="F34" s="91">
        <f>ROUND((SUM(BF123:BF140)),  2)</f>
        <v>0</v>
      </c>
      <c r="I34" s="92">
        <v>0.15</v>
      </c>
      <c r="J34" s="91">
        <f>ROUND(((SUM(BF123:BF140))*I34),  2)</f>
        <v>0</v>
      </c>
      <c r="L34" s="32"/>
    </row>
    <row r="35" spans="2:12" s="1" customFormat="1" ht="14.4" hidden="1" customHeight="1">
      <c r="B35" s="32"/>
      <c r="E35" s="27" t="s">
        <v>40</v>
      </c>
      <c r="F35" s="91">
        <f>ROUND((SUM(BG123:BG140)),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41</v>
      </c>
      <c r="F36" s="91">
        <f>ROUND((SUM(BH123:BH140)),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42</v>
      </c>
      <c r="F37" s="91">
        <f>ROUND((SUM(BI123:BI140)),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107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6" t="str">
        <f>E7</f>
        <v>462022 - Požární zbrojnice Břvany</v>
      </c>
      <c r="F85" s="247"/>
      <c r="G85" s="247"/>
      <c r="H85" s="247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07" t="str">
        <f>E9</f>
        <v>45202207 - VRN</v>
      </c>
      <c r="F87" s="248"/>
      <c r="G87" s="248"/>
      <c r="H87" s="248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8. 9. 2023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110</v>
      </c>
      <c r="J96" s="66">
        <f>J123</f>
        <v>0</v>
      </c>
      <c r="L96" s="32"/>
      <c r="AU96" s="17" t="s">
        <v>111</v>
      </c>
    </row>
    <row r="97" spans="2:12" s="8" customFormat="1" ht="24.9" customHeight="1">
      <c r="B97" s="104"/>
      <c r="D97" s="105" t="s">
        <v>1594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95" customHeight="1">
      <c r="B98" s="108"/>
      <c r="D98" s="109" t="s">
        <v>1595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95" customHeight="1">
      <c r="B99" s="108"/>
      <c r="D99" s="109" t="s">
        <v>1596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12" s="9" customFormat="1" ht="19.95" customHeight="1">
      <c r="B100" s="108"/>
      <c r="D100" s="109" t="s">
        <v>1597</v>
      </c>
      <c r="E100" s="110"/>
      <c r="F100" s="110"/>
      <c r="G100" s="110"/>
      <c r="H100" s="110"/>
      <c r="I100" s="110"/>
      <c r="J100" s="111">
        <f>J131</f>
        <v>0</v>
      </c>
      <c r="L100" s="108"/>
    </row>
    <row r="101" spans="2:12" s="9" customFormat="1" ht="19.95" customHeight="1">
      <c r="B101" s="108"/>
      <c r="D101" s="109" t="s">
        <v>1598</v>
      </c>
      <c r="E101" s="110"/>
      <c r="F101" s="110"/>
      <c r="G101" s="110"/>
      <c r="H101" s="110"/>
      <c r="I101" s="110"/>
      <c r="J101" s="111">
        <f>J134</f>
        <v>0</v>
      </c>
      <c r="L101" s="108"/>
    </row>
    <row r="102" spans="2:12" s="9" customFormat="1" ht="19.95" customHeight="1">
      <c r="B102" s="108"/>
      <c r="D102" s="109" t="s">
        <v>1599</v>
      </c>
      <c r="E102" s="110"/>
      <c r="F102" s="110"/>
      <c r="G102" s="110"/>
      <c r="H102" s="110"/>
      <c r="I102" s="110"/>
      <c r="J102" s="111">
        <f>J137</f>
        <v>0</v>
      </c>
      <c r="L102" s="108"/>
    </row>
    <row r="103" spans="2:12" s="9" customFormat="1" ht="19.95" customHeight="1">
      <c r="B103" s="108"/>
      <c r="D103" s="109" t="s">
        <v>1600</v>
      </c>
      <c r="E103" s="110"/>
      <c r="F103" s="110"/>
      <c r="G103" s="110"/>
      <c r="H103" s="110"/>
      <c r="I103" s="110"/>
      <c r="J103" s="111">
        <f>J139</f>
        <v>0</v>
      </c>
      <c r="L103" s="108"/>
    </row>
    <row r="104" spans="2:12" s="1" customFormat="1" ht="21.75" customHeight="1">
      <c r="B104" s="32"/>
      <c r="L104" s="32"/>
    </row>
    <row r="105" spans="2:12" s="1" customFormat="1" ht="6.9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>
      <c r="B110" s="32"/>
      <c r="C110" s="21" t="s">
        <v>120</v>
      </c>
      <c r="L110" s="32"/>
    </row>
    <row r="111" spans="2:12" s="1" customFormat="1" ht="6.9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6" t="str">
        <f>E7</f>
        <v>462022 - Požární zbrojnice Břvany</v>
      </c>
      <c r="F113" s="247"/>
      <c r="G113" s="247"/>
      <c r="H113" s="247"/>
      <c r="L113" s="32"/>
    </row>
    <row r="114" spans="2:65" s="1" customFormat="1" ht="12" customHeight="1">
      <c r="B114" s="32"/>
      <c r="C114" s="27" t="s">
        <v>105</v>
      </c>
      <c r="L114" s="32"/>
    </row>
    <row r="115" spans="2:65" s="1" customFormat="1" ht="16.5" customHeight="1">
      <c r="B115" s="32"/>
      <c r="E115" s="207" t="str">
        <f>E9</f>
        <v>45202207 - VRN</v>
      </c>
      <c r="F115" s="248"/>
      <c r="G115" s="248"/>
      <c r="H115" s="248"/>
      <c r="L115" s="32"/>
    </row>
    <row r="116" spans="2:65" s="1" customFormat="1" ht="6.9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 xml:space="preserve"> </v>
      </c>
      <c r="I117" s="27" t="s">
        <v>22</v>
      </c>
      <c r="J117" s="52" t="str">
        <f>IF(J12="","",J12)</f>
        <v>8. 9. 2023</v>
      </c>
      <c r="L117" s="32"/>
    </row>
    <row r="118" spans="2:65" s="1" customFormat="1" ht="6.9" customHeight="1">
      <c r="B118" s="32"/>
      <c r="L118" s="32"/>
    </row>
    <row r="119" spans="2:65" s="1" customFormat="1" ht="15.15" customHeight="1">
      <c r="B119" s="32"/>
      <c r="C119" s="27" t="s">
        <v>24</v>
      </c>
      <c r="F119" s="25" t="str">
        <f>E15</f>
        <v xml:space="preserve"> </v>
      </c>
      <c r="I119" s="27" t="s">
        <v>29</v>
      </c>
      <c r="J119" s="30" t="str">
        <f>E21</f>
        <v xml:space="preserve"> </v>
      </c>
      <c r="L119" s="32"/>
    </row>
    <row r="120" spans="2:65" s="1" customFormat="1" ht="15.15" customHeight="1">
      <c r="B120" s="32"/>
      <c r="C120" s="27" t="s">
        <v>27</v>
      </c>
      <c r="F120" s="25" t="str">
        <f>IF(E18="","",E18)</f>
        <v>Vyplň údaj</v>
      </c>
      <c r="I120" s="27" t="s">
        <v>31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121</v>
      </c>
      <c r="D122" s="114" t="s">
        <v>58</v>
      </c>
      <c r="E122" s="114" t="s">
        <v>54</v>
      </c>
      <c r="F122" s="114" t="s">
        <v>55</v>
      </c>
      <c r="G122" s="114" t="s">
        <v>122</v>
      </c>
      <c r="H122" s="114" t="s">
        <v>123</v>
      </c>
      <c r="I122" s="114" t="s">
        <v>124</v>
      </c>
      <c r="J122" s="115" t="s">
        <v>109</v>
      </c>
      <c r="K122" s="116" t="s">
        <v>125</v>
      </c>
      <c r="L122" s="112"/>
      <c r="M122" s="59" t="s">
        <v>1</v>
      </c>
      <c r="N122" s="60" t="s">
        <v>37</v>
      </c>
      <c r="O122" s="60" t="s">
        <v>126</v>
      </c>
      <c r="P122" s="60" t="s">
        <v>127</v>
      </c>
      <c r="Q122" s="60" t="s">
        <v>128</v>
      </c>
      <c r="R122" s="60" t="s">
        <v>129</v>
      </c>
      <c r="S122" s="60" t="s">
        <v>130</v>
      </c>
      <c r="T122" s="61" t="s">
        <v>131</v>
      </c>
    </row>
    <row r="123" spans="2:65" s="1" customFormat="1" ht="22.8" customHeight="1">
      <c r="B123" s="32"/>
      <c r="C123" s="64" t="s">
        <v>132</v>
      </c>
      <c r="J123" s="117">
        <f>BK123</f>
        <v>0</v>
      </c>
      <c r="L123" s="32"/>
      <c r="M123" s="62"/>
      <c r="N123" s="53"/>
      <c r="O123" s="53"/>
      <c r="P123" s="118">
        <f>P124</f>
        <v>0</v>
      </c>
      <c r="Q123" s="53"/>
      <c r="R123" s="118">
        <f>R124</f>
        <v>0</v>
      </c>
      <c r="S123" s="53"/>
      <c r="T123" s="119">
        <f>T124</f>
        <v>0</v>
      </c>
      <c r="AT123" s="17" t="s">
        <v>72</v>
      </c>
      <c r="AU123" s="17" t="s">
        <v>111</v>
      </c>
      <c r="BK123" s="120">
        <f>BK124</f>
        <v>0</v>
      </c>
    </row>
    <row r="124" spans="2:65" s="11" customFormat="1" ht="25.95" customHeight="1">
      <c r="B124" s="121"/>
      <c r="D124" s="122" t="s">
        <v>72</v>
      </c>
      <c r="E124" s="123" t="s">
        <v>102</v>
      </c>
      <c r="F124" s="123" t="s">
        <v>1601</v>
      </c>
      <c r="I124" s="124"/>
      <c r="J124" s="125">
        <f>BK124</f>
        <v>0</v>
      </c>
      <c r="L124" s="121"/>
      <c r="M124" s="126"/>
      <c r="P124" s="127">
        <f>P125+P129+P131+P134+P137+P139</f>
        <v>0</v>
      </c>
      <c r="R124" s="127">
        <f>R125+R129+R131+R134+R137+R139</f>
        <v>0</v>
      </c>
      <c r="T124" s="128">
        <f>T125+T129+T131+T134+T137+T139</f>
        <v>0</v>
      </c>
      <c r="AR124" s="122" t="s">
        <v>164</v>
      </c>
      <c r="AT124" s="129" t="s">
        <v>72</v>
      </c>
      <c r="AU124" s="129" t="s">
        <v>73</v>
      </c>
      <c r="AY124" s="122" t="s">
        <v>135</v>
      </c>
      <c r="BK124" s="130">
        <f>BK125+BK129+BK131+BK134+BK137+BK139</f>
        <v>0</v>
      </c>
    </row>
    <row r="125" spans="2:65" s="11" customFormat="1" ht="22.8" customHeight="1">
      <c r="B125" s="121"/>
      <c r="D125" s="122" t="s">
        <v>72</v>
      </c>
      <c r="E125" s="131" t="s">
        <v>1602</v>
      </c>
      <c r="F125" s="131" t="s">
        <v>1603</v>
      </c>
      <c r="I125" s="124"/>
      <c r="J125" s="132">
        <f>BK125</f>
        <v>0</v>
      </c>
      <c r="L125" s="121"/>
      <c r="M125" s="126"/>
      <c r="P125" s="127">
        <f>SUM(P126:P128)</f>
        <v>0</v>
      </c>
      <c r="R125" s="127">
        <f>SUM(R126:R128)</f>
        <v>0</v>
      </c>
      <c r="T125" s="128">
        <f>SUM(T126:T128)</f>
        <v>0</v>
      </c>
      <c r="AR125" s="122" t="s">
        <v>164</v>
      </c>
      <c r="AT125" s="129" t="s">
        <v>72</v>
      </c>
      <c r="AU125" s="129" t="s">
        <v>80</v>
      </c>
      <c r="AY125" s="122" t="s">
        <v>135</v>
      </c>
      <c r="BK125" s="130">
        <f>SUM(BK126:BK128)</f>
        <v>0</v>
      </c>
    </row>
    <row r="126" spans="2:65" s="1" customFormat="1" ht="16.5" customHeight="1">
      <c r="B126" s="133"/>
      <c r="C126" s="134" t="s">
        <v>80</v>
      </c>
      <c r="D126" s="134" t="s">
        <v>138</v>
      </c>
      <c r="E126" s="135" t="s">
        <v>1604</v>
      </c>
      <c r="F126" s="136" t="s">
        <v>1605</v>
      </c>
      <c r="G126" s="137" t="s">
        <v>1606</v>
      </c>
      <c r="H126" s="138">
        <v>1</v>
      </c>
      <c r="I126" s="139"/>
      <c r="J126" s="140">
        <f>ROUND(I126*H126,2)</f>
        <v>0</v>
      </c>
      <c r="K126" s="141"/>
      <c r="L126" s="32"/>
      <c r="M126" s="142" t="s">
        <v>1</v>
      </c>
      <c r="N126" s="143" t="s">
        <v>38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142</v>
      </c>
      <c r="AT126" s="146" t="s">
        <v>138</v>
      </c>
      <c r="AU126" s="146" t="s">
        <v>82</v>
      </c>
      <c r="AY126" s="17" t="s">
        <v>135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7" t="s">
        <v>80</v>
      </c>
      <c r="BK126" s="147">
        <f>ROUND(I126*H126,2)</f>
        <v>0</v>
      </c>
      <c r="BL126" s="17" t="s">
        <v>142</v>
      </c>
      <c r="BM126" s="146" t="s">
        <v>82</v>
      </c>
    </row>
    <row r="127" spans="2:65" s="1" customFormat="1" ht="16.5" customHeight="1">
      <c r="B127" s="133"/>
      <c r="C127" s="134" t="s">
        <v>82</v>
      </c>
      <c r="D127" s="134" t="s">
        <v>138</v>
      </c>
      <c r="E127" s="135" t="s">
        <v>1607</v>
      </c>
      <c r="F127" s="136" t="s">
        <v>1608</v>
      </c>
      <c r="G127" s="137" t="s">
        <v>1606</v>
      </c>
      <c r="H127" s="138">
        <v>1</v>
      </c>
      <c r="I127" s="139"/>
      <c r="J127" s="140">
        <f>ROUND(I127*H127,2)</f>
        <v>0</v>
      </c>
      <c r="K127" s="141"/>
      <c r="L127" s="32"/>
      <c r="M127" s="142" t="s">
        <v>1</v>
      </c>
      <c r="N127" s="143" t="s">
        <v>38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142</v>
      </c>
      <c r="AT127" s="146" t="s">
        <v>138</v>
      </c>
      <c r="AU127" s="146" t="s">
        <v>82</v>
      </c>
      <c r="AY127" s="17" t="s">
        <v>135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80</v>
      </c>
      <c r="BK127" s="147">
        <f>ROUND(I127*H127,2)</f>
        <v>0</v>
      </c>
      <c r="BL127" s="17" t="s">
        <v>142</v>
      </c>
      <c r="BM127" s="146" t="s">
        <v>142</v>
      </c>
    </row>
    <row r="128" spans="2:65" s="1" customFormat="1" ht="16.5" customHeight="1">
      <c r="B128" s="133"/>
      <c r="C128" s="134" t="s">
        <v>152</v>
      </c>
      <c r="D128" s="134" t="s">
        <v>138</v>
      </c>
      <c r="E128" s="135" t="s">
        <v>1609</v>
      </c>
      <c r="F128" s="136" t="s">
        <v>1610</v>
      </c>
      <c r="G128" s="137" t="s">
        <v>1606</v>
      </c>
      <c r="H128" s="138">
        <v>1</v>
      </c>
      <c r="I128" s="139"/>
      <c r="J128" s="140">
        <f>ROUND(I128*H128,2)</f>
        <v>0</v>
      </c>
      <c r="K128" s="141"/>
      <c r="L128" s="32"/>
      <c r="M128" s="142" t="s">
        <v>1</v>
      </c>
      <c r="N128" s="143" t="s">
        <v>38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142</v>
      </c>
      <c r="AT128" s="146" t="s">
        <v>138</v>
      </c>
      <c r="AU128" s="146" t="s">
        <v>82</v>
      </c>
      <c r="AY128" s="17" t="s">
        <v>135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7" t="s">
        <v>80</v>
      </c>
      <c r="BK128" s="147">
        <f>ROUND(I128*H128,2)</f>
        <v>0</v>
      </c>
      <c r="BL128" s="17" t="s">
        <v>142</v>
      </c>
      <c r="BM128" s="146" t="s">
        <v>158</v>
      </c>
    </row>
    <row r="129" spans="2:65" s="11" customFormat="1" ht="22.8" customHeight="1">
      <c r="B129" s="121"/>
      <c r="D129" s="122" t="s">
        <v>72</v>
      </c>
      <c r="E129" s="131" t="s">
        <v>1611</v>
      </c>
      <c r="F129" s="131" t="s">
        <v>1612</v>
      </c>
      <c r="I129" s="124"/>
      <c r="J129" s="132">
        <f>BK129</f>
        <v>0</v>
      </c>
      <c r="L129" s="121"/>
      <c r="M129" s="126"/>
      <c r="P129" s="127">
        <f>P130</f>
        <v>0</v>
      </c>
      <c r="R129" s="127">
        <f>R130</f>
        <v>0</v>
      </c>
      <c r="T129" s="128">
        <f>T130</f>
        <v>0</v>
      </c>
      <c r="AR129" s="122" t="s">
        <v>164</v>
      </c>
      <c r="AT129" s="129" t="s">
        <v>72</v>
      </c>
      <c r="AU129" s="129" t="s">
        <v>80</v>
      </c>
      <c r="AY129" s="122" t="s">
        <v>135</v>
      </c>
      <c r="BK129" s="130">
        <f>BK130</f>
        <v>0</v>
      </c>
    </row>
    <row r="130" spans="2:65" s="1" customFormat="1" ht="44.25" customHeight="1">
      <c r="B130" s="133"/>
      <c r="C130" s="134" t="s">
        <v>142</v>
      </c>
      <c r="D130" s="134" t="s">
        <v>138</v>
      </c>
      <c r="E130" s="135" t="s">
        <v>1613</v>
      </c>
      <c r="F130" s="136" t="s">
        <v>1614</v>
      </c>
      <c r="G130" s="137" t="s">
        <v>1615</v>
      </c>
      <c r="H130" s="138">
        <v>1</v>
      </c>
      <c r="I130" s="139"/>
      <c r="J130" s="140">
        <f>ROUND(I130*H130,2)</f>
        <v>0</v>
      </c>
      <c r="K130" s="141"/>
      <c r="L130" s="32"/>
      <c r="M130" s="142" t="s">
        <v>1</v>
      </c>
      <c r="N130" s="143" t="s">
        <v>38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1616</v>
      </c>
      <c r="AT130" s="146" t="s">
        <v>138</v>
      </c>
      <c r="AU130" s="146" t="s">
        <v>82</v>
      </c>
      <c r="AY130" s="17" t="s">
        <v>135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80</v>
      </c>
      <c r="BK130" s="147">
        <f>ROUND(I130*H130,2)</f>
        <v>0</v>
      </c>
      <c r="BL130" s="17" t="s">
        <v>1616</v>
      </c>
      <c r="BM130" s="146" t="s">
        <v>1617</v>
      </c>
    </row>
    <row r="131" spans="2:65" s="11" customFormat="1" ht="22.8" customHeight="1">
      <c r="B131" s="121"/>
      <c r="D131" s="122" t="s">
        <v>72</v>
      </c>
      <c r="E131" s="131" t="s">
        <v>1618</v>
      </c>
      <c r="F131" s="131" t="s">
        <v>1619</v>
      </c>
      <c r="I131" s="124"/>
      <c r="J131" s="132">
        <f>BK131</f>
        <v>0</v>
      </c>
      <c r="L131" s="121"/>
      <c r="M131" s="126"/>
      <c r="P131" s="127">
        <f>SUM(P132:P133)</f>
        <v>0</v>
      </c>
      <c r="R131" s="127">
        <f>SUM(R132:R133)</f>
        <v>0</v>
      </c>
      <c r="T131" s="128">
        <f>SUM(T132:T133)</f>
        <v>0</v>
      </c>
      <c r="AR131" s="122" t="s">
        <v>164</v>
      </c>
      <c r="AT131" s="129" t="s">
        <v>72</v>
      </c>
      <c r="AU131" s="129" t="s">
        <v>80</v>
      </c>
      <c r="AY131" s="122" t="s">
        <v>135</v>
      </c>
      <c r="BK131" s="130">
        <f>SUM(BK132:BK133)</f>
        <v>0</v>
      </c>
    </row>
    <row r="132" spans="2:65" s="1" customFormat="1" ht="16.5" customHeight="1">
      <c r="B132" s="133"/>
      <c r="C132" s="134" t="s">
        <v>164</v>
      </c>
      <c r="D132" s="134" t="s">
        <v>138</v>
      </c>
      <c r="E132" s="135" t="s">
        <v>1620</v>
      </c>
      <c r="F132" s="136" t="s">
        <v>1619</v>
      </c>
      <c r="G132" s="137" t="s">
        <v>1606</v>
      </c>
      <c r="H132" s="138">
        <v>1</v>
      </c>
      <c r="I132" s="139"/>
      <c r="J132" s="140">
        <f>ROUND(I132*H132,2)</f>
        <v>0</v>
      </c>
      <c r="K132" s="141"/>
      <c r="L132" s="32"/>
      <c r="M132" s="142" t="s">
        <v>1</v>
      </c>
      <c r="N132" s="143" t="s">
        <v>38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142</v>
      </c>
      <c r="AT132" s="146" t="s">
        <v>138</v>
      </c>
      <c r="AU132" s="146" t="s">
        <v>82</v>
      </c>
      <c r="AY132" s="17" t="s">
        <v>135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7" t="s">
        <v>80</v>
      </c>
      <c r="BK132" s="147">
        <f>ROUND(I132*H132,2)</f>
        <v>0</v>
      </c>
      <c r="BL132" s="17" t="s">
        <v>142</v>
      </c>
      <c r="BM132" s="146" t="s">
        <v>171</v>
      </c>
    </row>
    <row r="133" spans="2:65" s="1" customFormat="1" ht="21.75" customHeight="1">
      <c r="B133" s="133"/>
      <c r="C133" s="134" t="s">
        <v>158</v>
      </c>
      <c r="D133" s="134" t="s">
        <v>138</v>
      </c>
      <c r="E133" s="135" t="s">
        <v>1621</v>
      </c>
      <c r="F133" s="136" t="s">
        <v>1622</v>
      </c>
      <c r="G133" s="137" t="s">
        <v>1615</v>
      </c>
      <c r="H133" s="138">
        <v>1</v>
      </c>
      <c r="I133" s="139"/>
      <c r="J133" s="140">
        <f>ROUND(I133*H133,2)</f>
        <v>0</v>
      </c>
      <c r="K133" s="141"/>
      <c r="L133" s="32"/>
      <c r="M133" s="142" t="s">
        <v>1</v>
      </c>
      <c r="N133" s="143" t="s">
        <v>38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1616</v>
      </c>
      <c r="AT133" s="146" t="s">
        <v>138</v>
      </c>
      <c r="AU133" s="146" t="s">
        <v>82</v>
      </c>
      <c r="AY133" s="17" t="s">
        <v>135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80</v>
      </c>
      <c r="BK133" s="147">
        <f>ROUND(I133*H133,2)</f>
        <v>0</v>
      </c>
      <c r="BL133" s="17" t="s">
        <v>1616</v>
      </c>
      <c r="BM133" s="146" t="s">
        <v>1623</v>
      </c>
    </row>
    <row r="134" spans="2:65" s="11" customFormat="1" ht="22.8" customHeight="1">
      <c r="B134" s="121"/>
      <c r="D134" s="122" t="s">
        <v>72</v>
      </c>
      <c r="E134" s="131" t="s">
        <v>1624</v>
      </c>
      <c r="F134" s="131" t="s">
        <v>1625</v>
      </c>
      <c r="I134" s="124"/>
      <c r="J134" s="132">
        <f>BK134</f>
        <v>0</v>
      </c>
      <c r="L134" s="121"/>
      <c r="M134" s="126"/>
      <c r="P134" s="127">
        <f>SUM(P135:P136)</f>
        <v>0</v>
      </c>
      <c r="R134" s="127">
        <f>SUM(R135:R136)</f>
        <v>0</v>
      </c>
      <c r="T134" s="128">
        <f>SUM(T135:T136)</f>
        <v>0</v>
      </c>
      <c r="AR134" s="122" t="s">
        <v>164</v>
      </c>
      <c r="AT134" s="129" t="s">
        <v>72</v>
      </c>
      <c r="AU134" s="129" t="s">
        <v>80</v>
      </c>
      <c r="AY134" s="122" t="s">
        <v>135</v>
      </c>
      <c r="BK134" s="130">
        <f>SUM(BK135:BK136)</f>
        <v>0</v>
      </c>
    </row>
    <row r="135" spans="2:65" s="1" customFormat="1" ht="16.5" customHeight="1">
      <c r="B135" s="133"/>
      <c r="C135" s="134" t="s">
        <v>173</v>
      </c>
      <c r="D135" s="134" t="s">
        <v>138</v>
      </c>
      <c r="E135" s="135" t="s">
        <v>1626</v>
      </c>
      <c r="F135" s="136" t="s">
        <v>1627</v>
      </c>
      <c r="G135" s="137" t="s">
        <v>1615</v>
      </c>
      <c r="H135" s="138">
        <v>1</v>
      </c>
      <c r="I135" s="139"/>
      <c r="J135" s="140">
        <f>ROUND(I135*H135,2)</f>
        <v>0</v>
      </c>
      <c r="K135" s="141"/>
      <c r="L135" s="32"/>
      <c r="M135" s="142" t="s">
        <v>1</v>
      </c>
      <c r="N135" s="143" t="s">
        <v>38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1616</v>
      </c>
      <c r="AT135" s="146" t="s">
        <v>138</v>
      </c>
      <c r="AU135" s="146" t="s">
        <v>82</v>
      </c>
      <c r="AY135" s="17" t="s">
        <v>135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7" t="s">
        <v>80</v>
      </c>
      <c r="BK135" s="147">
        <f>ROUND(I135*H135,2)</f>
        <v>0</v>
      </c>
      <c r="BL135" s="17" t="s">
        <v>1616</v>
      </c>
      <c r="BM135" s="146" t="s">
        <v>1628</v>
      </c>
    </row>
    <row r="136" spans="2:65" s="1" customFormat="1" ht="37.799999999999997" customHeight="1">
      <c r="B136" s="133"/>
      <c r="C136" s="134" t="s">
        <v>171</v>
      </c>
      <c r="D136" s="134" t="s">
        <v>138</v>
      </c>
      <c r="E136" s="135" t="s">
        <v>1629</v>
      </c>
      <c r="F136" s="136" t="s">
        <v>1630</v>
      </c>
      <c r="G136" s="137" t="s">
        <v>1615</v>
      </c>
      <c r="H136" s="138">
        <v>1</v>
      </c>
      <c r="I136" s="139"/>
      <c r="J136" s="140">
        <f>ROUND(I136*H136,2)</f>
        <v>0</v>
      </c>
      <c r="K136" s="141"/>
      <c r="L136" s="32"/>
      <c r="M136" s="142" t="s">
        <v>1</v>
      </c>
      <c r="N136" s="143" t="s">
        <v>38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1616</v>
      </c>
      <c r="AT136" s="146" t="s">
        <v>138</v>
      </c>
      <c r="AU136" s="146" t="s">
        <v>82</v>
      </c>
      <c r="AY136" s="17" t="s">
        <v>135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80</v>
      </c>
      <c r="BK136" s="147">
        <f>ROUND(I136*H136,2)</f>
        <v>0</v>
      </c>
      <c r="BL136" s="17" t="s">
        <v>1616</v>
      </c>
      <c r="BM136" s="146" t="s">
        <v>1631</v>
      </c>
    </row>
    <row r="137" spans="2:65" s="11" customFormat="1" ht="22.8" customHeight="1">
      <c r="B137" s="121"/>
      <c r="D137" s="122" t="s">
        <v>72</v>
      </c>
      <c r="E137" s="131" t="s">
        <v>1632</v>
      </c>
      <c r="F137" s="131" t="s">
        <v>1633</v>
      </c>
      <c r="I137" s="124"/>
      <c r="J137" s="132">
        <f>BK137</f>
        <v>0</v>
      </c>
      <c r="L137" s="121"/>
      <c r="M137" s="126"/>
      <c r="P137" s="127">
        <f>P138</f>
        <v>0</v>
      </c>
      <c r="R137" s="127">
        <f>R138</f>
        <v>0</v>
      </c>
      <c r="T137" s="128">
        <f>T138</f>
        <v>0</v>
      </c>
      <c r="AR137" s="122" t="s">
        <v>164</v>
      </c>
      <c r="AT137" s="129" t="s">
        <v>72</v>
      </c>
      <c r="AU137" s="129" t="s">
        <v>80</v>
      </c>
      <c r="AY137" s="122" t="s">
        <v>135</v>
      </c>
      <c r="BK137" s="130">
        <f>BK138</f>
        <v>0</v>
      </c>
    </row>
    <row r="138" spans="2:65" s="1" customFormat="1" ht="16.5" customHeight="1">
      <c r="B138" s="133"/>
      <c r="C138" s="134" t="s">
        <v>136</v>
      </c>
      <c r="D138" s="134" t="s">
        <v>138</v>
      </c>
      <c r="E138" s="135" t="s">
        <v>1634</v>
      </c>
      <c r="F138" s="136" t="s">
        <v>1635</v>
      </c>
      <c r="G138" s="137" t="s">
        <v>1606</v>
      </c>
      <c r="H138" s="138">
        <v>1</v>
      </c>
      <c r="I138" s="139"/>
      <c r="J138" s="140">
        <f>ROUND(I138*H138,2)</f>
        <v>0</v>
      </c>
      <c r="K138" s="141"/>
      <c r="L138" s="32"/>
      <c r="M138" s="142" t="s">
        <v>1</v>
      </c>
      <c r="N138" s="143" t="s">
        <v>38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142</v>
      </c>
      <c r="AT138" s="146" t="s">
        <v>138</v>
      </c>
      <c r="AU138" s="146" t="s">
        <v>82</v>
      </c>
      <c r="AY138" s="17" t="s">
        <v>135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80</v>
      </c>
      <c r="BK138" s="147">
        <f>ROUND(I138*H138,2)</f>
        <v>0</v>
      </c>
      <c r="BL138" s="17" t="s">
        <v>142</v>
      </c>
      <c r="BM138" s="146" t="s">
        <v>176</v>
      </c>
    </row>
    <row r="139" spans="2:65" s="11" customFormat="1" ht="22.8" customHeight="1">
      <c r="B139" s="121"/>
      <c r="D139" s="122" t="s">
        <v>72</v>
      </c>
      <c r="E139" s="131" t="s">
        <v>1636</v>
      </c>
      <c r="F139" s="131" t="s">
        <v>1637</v>
      </c>
      <c r="I139" s="124"/>
      <c r="J139" s="132">
        <f>BK139</f>
        <v>0</v>
      </c>
      <c r="L139" s="121"/>
      <c r="M139" s="126"/>
      <c r="P139" s="127">
        <f>P140</f>
        <v>0</v>
      </c>
      <c r="R139" s="127">
        <f>R140</f>
        <v>0</v>
      </c>
      <c r="T139" s="128">
        <f>T140</f>
        <v>0</v>
      </c>
      <c r="AR139" s="122" t="s">
        <v>164</v>
      </c>
      <c r="AT139" s="129" t="s">
        <v>72</v>
      </c>
      <c r="AU139" s="129" t="s">
        <v>80</v>
      </c>
      <c r="AY139" s="122" t="s">
        <v>135</v>
      </c>
      <c r="BK139" s="130">
        <f>BK140</f>
        <v>0</v>
      </c>
    </row>
    <row r="140" spans="2:65" s="1" customFormat="1" ht="37.799999999999997" customHeight="1">
      <c r="B140" s="133"/>
      <c r="C140" s="134" t="s">
        <v>176</v>
      </c>
      <c r="D140" s="134" t="s">
        <v>138</v>
      </c>
      <c r="E140" s="135" t="s">
        <v>1638</v>
      </c>
      <c r="F140" s="136" t="s">
        <v>1639</v>
      </c>
      <c r="G140" s="137" t="s">
        <v>1615</v>
      </c>
      <c r="H140" s="138">
        <v>1</v>
      </c>
      <c r="I140" s="139"/>
      <c r="J140" s="140">
        <f>ROUND(I140*H140,2)</f>
        <v>0</v>
      </c>
      <c r="K140" s="141"/>
      <c r="L140" s="32"/>
      <c r="M140" s="194" t="s">
        <v>1</v>
      </c>
      <c r="N140" s="195" t="s">
        <v>38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46" t="s">
        <v>1616</v>
      </c>
      <c r="AT140" s="146" t="s">
        <v>138</v>
      </c>
      <c r="AU140" s="146" t="s">
        <v>82</v>
      </c>
      <c r="AY140" s="17" t="s">
        <v>135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7" t="s">
        <v>80</v>
      </c>
      <c r="BK140" s="147">
        <f>ROUND(I140*H140,2)</f>
        <v>0</v>
      </c>
      <c r="BL140" s="17" t="s">
        <v>1616</v>
      </c>
      <c r="BM140" s="146" t="s">
        <v>1640</v>
      </c>
    </row>
    <row r="141" spans="2:65" s="1" customFormat="1" ht="6.9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autoFilter ref="C122:K140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0" baseType="lpstr">
      <vt:lpstr>Rekapitulace stavby</vt:lpstr>
      <vt:lpstr>45202201 - Bourací práce</vt:lpstr>
      <vt:lpstr>45202202 - Nový stav</vt:lpstr>
      <vt:lpstr>45202203 - Zdravotechnika</vt:lpstr>
      <vt:lpstr>45202203.1 - Plynová příp...</vt:lpstr>
      <vt:lpstr>45202204 - Ústřední vytápění</vt:lpstr>
      <vt:lpstr>45202205 - Elektroinstalace</vt:lpstr>
      <vt:lpstr>45202206 - Vzduchotechnika</vt:lpstr>
      <vt:lpstr>45202207 - VRN</vt:lpstr>
      <vt:lpstr>Seznam figur</vt:lpstr>
      <vt:lpstr>'45202201 - Bourací práce'!Print_Area</vt:lpstr>
      <vt:lpstr>'45202202 - Nový stav'!Print_Area</vt:lpstr>
      <vt:lpstr>'45202203 - Zdravotechnika'!Print_Area</vt:lpstr>
      <vt:lpstr>'45202203.1 - Plynová příp...'!Print_Area</vt:lpstr>
      <vt:lpstr>'45202204 - Ústřední vytápění'!Print_Area</vt:lpstr>
      <vt:lpstr>'45202205 - Elektroinstalace'!Print_Area</vt:lpstr>
      <vt:lpstr>'45202206 - Vzduchotechnika'!Print_Area</vt:lpstr>
      <vt:lpstr>'45202207 - VRN'!Print_Area</vt:lpstr>
      <vt:lpstr>'Rekapitulace stavby'!Print_Area</vt:lpstr>
      <vt:lpstr>'Seznam figur'!Print_Area</vt:lpstr>
      <vt:lpstr>'45202201 - Bourací práce'!Print_Titles</vt:lpstr>
      <vt:lpstr>'45202202 - Nový stav'!Print_Titles</vt:lpstr>
      <vt:lpstr>'45202203 - Zdravotechnika'!Print_Titles</vt:lpstr>
      <vt:lpstr>'45202203.1 - Plynová příp...'!Print_Titles</vt:lpstr>
      <vt:lpstr>'45202204 - Ústřední vytápění'!Print_Titles</vt:lpstr>
      <vt:lpstr>'45202205 - Elektroinstalace'!Print_Titles</vt:lpstr>
      <vt:lpstr>'45202206 - Vzduchotechnika'!Print_Titles</vt:lpstr>
      <vt:lpstr>'45202207 - VRN'!Print_Titles</vt:lpstr>
      <vt:lpstr>'Rekapitulace stavby'!Print_Titles</vt:lpstr>
      <vt:lpstr>'Seznam figur'!Print_Titles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Terezie horackova</dc:creator>
  <cp:lastModifiedBy>Terezie horackova</cp:lastModifiedBy>
  <dcterms:created xsi:type="dcterms:W3CDTF">2023-09-08T09:23:47Z</dcterms:created>
  <dcterms:modified xsi:type="dcterms:W3CDTF">2023-09-08T09:25:24Z</dcterms:modified>
</cp:coreProperties>
</file>